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ilukanet.sharepoint.com/teams/SustainabilityStrategy-Private/Shared Documents/General/Corporate reporting/2022 Sustainability Reporting/Deliverables/Final published 2022 Sustainability Data Book/"/>
    </mc:Choice>
  </mc:AlternateContent>
  <xr:revisionPtr revIDLastSave="5074" documentId="8_{46CE33EB-3AA5-4850-9845-9B31C0054BE4}" xr6:coauthVersionLast="47" xr6:coauthVersionMax="47" xr10:uidLastSave="{0CC75063-2961-43DE-895D-0100A2559B5D}"/>
  <workbookProtection workbookAlgorithmName="SHA-512" workbookHashValue="8nYQurTPbV5jakJ48LiPKxEM39tBp4JkNDC/T+js2/6+PnIW8AfMnWcr4kmZ1Wtr9dN4vYEjxVgNbGn88FSs3Q==" workbookSaltValue="Wjmatlyq3+Z6LxFjiJounw==" workbookSpinCount="100000" lockStructure="1"/>
  <bookViews>
    <workbookView xWindow="-120" yWindow="480" windowWidth="29040" windowHeight="15840" tabRatio="994" xr2:uid="{00000000-000D-0000-FFFF-FFFF00000000}"/>
  </bookViews>
  <sheets>
    <sheet name="Cover" sheetId="45" r:id="rId1"/>
    <sheet name="Home" sheetId="48" r:id="rId2"/>
    <sheet name="Contents" sheetId="49" r:id="rId3"/>
    <sheet name="Sustainability at Iluka" sheetId="70" r:id="rId4"/>
    <sheet name="Iluka's approach" sheetId="69" r:id="rId5"/>
    <sheet name="SDGs" sheetId="83" r:id="rId6"/>
    <sheet name="Stakeholders" sheetId="58" r:id="rId7"/>
    <sheet name="Traditional Owner agreements" sheetId="67" r:id="rId8"/>
    <sheet name="Partnerships and collaborations" sheetId="76" r:id="rId9"/>
    <sheet name="2022 Materiality" sheetId="50" r:id="rId10"/>
    <sheet name="Performance" sheetId="71" r:id="rId11"/>
    <sheet name="Group targets" sheetId="73" r:id="rId12"/>
    <sheet name="Health and safety " sheetId="91" r:id="rId13"/>
    <sheet name="People" sheetId="93" r:id="rId14"/>
    <sheet name="Conduct and compliance" sheetId="96" r:id="rId15"/>
    <sheet name="Communities and economic" sheetId="77" r:id="rId16"/>
    <sheet name="Biodiversity and land" sheetId="97" r:id="rId17"/>
    <sheet name="Energy and emissions" sheetId="78" r:id="rId18"/>
    <sheet name="Water and waste" sheetId="81" r:id="rId19"/>
    <sheet name="Tailings facilities" sheetId="92" r:id="rId20"/>
    <sheet name="Additional disclosures" sheetId="72" r:id="rId21"/>
    <sheet name="References" sheetId="66" r:id="rId22"/>
    <sheet name="GRI content index" sheetId="65" r:id="rId23"/>
    <sheet name="TCFD index" sheetId="51" r:id="rId24"/>
    <sheet name="Climate risks and targets" sheetId="98" r:id="rId25"/>
    <sheet name="ESG indices and ratings" sheetId="84" r:id="rId26"/>
    <sheet name="Glossary" sheetId="99" r:id="rId27"/>
  </sheets>
  <definedNames>
    <definedName name="_Order1" hidden="1">255</definedName>
    <definedName name="_Order2" hidden="1">255</definedName>
    <definedName name="_Sort" localSheetId="16" hidden="1">#REF!</definedName>
    <definedName name="_Sort" localSheetId="24" hidden="1">#REF!</definedName>
    <definedName name="_Sort" localSheetId="14" hidden="1">#REF!</definedName>
    <definedName name="_Sort" localSheetId="25" hidden="1">#REF!</definedName>
    <definedName name="_Sort" localSheetId="26" hidden="1">#REF!</definedName>
    <definedName name="_Sort" localSheetId="13" hidden="1">#REF!</definedName>
    <definedName name="_Sort" localSheetId="5" hidden="1">#REF!</definedName>
    <definedName name="_Sort" localSheetId="19" hidden="1">#REF!</definedName>
    <definedName name="_Sort" localSheetId="23" hidden="1">#REF!</definedName>
    <definedName name="_Sort" hidden="1">#REF!</definedName>
    <definedName name="_Sort1" localSheetId="16" hidden="1">#REF!</definedName>
    <definedName name="_Sort1" localSheetId="24" hidden="1">#REF!</definedName>
    <definedName name="_Sort1" localSheetId="14" hidden="1">#REF!</definedName>
    <definedName name="_Sort1" localSheetId="25" hidden="1">#REF!</definedName>
    <definedName name="_Sort1" localSheetId="26" hidden="1">#REF!</definedName>
    <definedName name="_Sort1" localSheetId="13" hidden="1">#REF!</definedName>
    <definedName name="_Sort1" localSheetId="5" hidden="1">#REF!</definedName>
    <definedName name="_Sort1" localSheetId="19" hidden="1">#REF!</definedName>
    <definedName name="_Sort1" localSheetId="23" hidden="1">#REF!</definedName>
    <definedName name="_Sort1" hidden="1">#REF!</definedName>
    <definedName name="Name" localSheetId="16">#REF!</definedName>
    <definedName name="Name" localSheetId="24">#REF!</definedName>
    <definedName name="Name" localSheetId="14">#REF!</definedName>
    <definedName name="Name" localSheetId="25">#REF!</definedName>
    <definedName name="Name" localSheetId="26">#REF!</definedName>
    <definedName name="Name" localSheetId="13">#REF!</definedName>
    <definedName name="Name" localSheetId="5">#REF!</definedName>
    <definedName name="Name" localSheetId="19">#REF!</definedName>
    <definedName name="Name" localSheetId="23">#REF!</definedName>
    <definedName name="Name">#REF!</definedName>
    <definedName name="Rob_Brown" localSheetId="24">#REF!</definedName>
    <definedName name="Rob_Brown" localSheetId="25">#REF!</definedName>
    <definedName name="Rob_Brown" localSheetId="26">#REF!</definedName>
    <definedName name="Rob_Brown" localSheetId="5">#REF!</definedName>
    <definedName name="Rob_Brown" localSheetId="23">#REF!</definedName>
    <definedName name="Rob_Brown">#REF!</definedName>
    <definedName name="SAPBEXdnldView" hidden="1">"1BJ2AVHNOERY1C1BP3F98GV2R"</definedName>
    <definedName name="SAPBEXsysID" hidden="1">"BWP"</definedName>
    <definedName name="xxx" localSheetId="16" hidden="1">#REF!</definedName>
    <definedName name="xxx" localSheetId="24" hidden="1">#REF!</definedName>
    <definedName name="xxx" localSheetId="14" hidden="1">#REF!</definedName>
    <definedName name="xxx" localSheetId="25" hidden="1">#REF!</definedName>
    <definedName name="xxx" localSheetId="26" hidden="1">#REF!</definedName>
    <definedName name="xxx" localSheetId="13" hidden="1">#REF!</definedName>
    <definedName name="xxx" localSheetId="5" hidden="1">#REF!</definedName>
    <definedName name="xxx" localSheetId="19" hidden="1">#REF!</definedName>
    <definedName name="xxx" localSheetId="23" hidden="1">#REF!</definedName>
    <definedName name="xxx" hidden="1">#REF!</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6" i="97" l="1"/>
  <c r="G121" i="93" l="1"/>
  <c r="F121" i="93"/>
  <c r="E121" i="93"/>
  <c r="D121" i="93"/>
  <c r="C121" i="93"/>
  <c r="H120" i="93"/>
  <c r="H119" i="93"/>
  <c r="H118" i="93"/>
  <c r="G111" i="93"/>
  <c r="F111" i="93"/>
  <c r="E111" i="93"/>
  <c r="D111" i="93"/>
  <c r="C111" i="93"/>
  <c r="H110" i="93"/>
  <c r="H109" i="93"/>
  <c r="H108" i="93"/>
  <c r="C102" i="93"/>
  <c r="C97" i="93"/>
  <c r="C96" i="93"/>
  <c r="C89" i="93"/>
  <c r="I83" i="93"/>
  <c r="H83" i="93"/>
  <c r="F83" i="93"/>
  <c r="D83" i="93"/>
  <c r="C83" i="93"/>
  <c r="E83" i="93" s="1"/>
  <c r="F82" i="93"/>
  <c r="E82" i="93"/>
  <c r="F81" i="93"/>
  <c r="E81" i="93"/>
  <c r="I75" i="93"/>
  <c r="H75" i="93"/>
  <c r="G75" i="93"/>
  <c r="D75" i="93"/>
  <c r="F75" i="93" s="1"/>
  <c r="C75" i="93"/>
  <c r="E75" i="93" s="1"/>
  <c r="F74" i="93"/>
  <c r="E74" i="93"/>
  <c r="I67" i="93"/>
  <c r="H67" i="93"/>
  <c r="G67" i="93"/>
  <c r="D67" i="93"/>
  <c r="F67" i="93" s="1"/>
  <c r="C67" i="93"/>
  <c r="E67" i="93" s="1"/>
  <c r="F66" i="93"/>
  <c r="E66" i="93"/>
  <c r="F65" i="93"/>
  <c r="E65" i="93"/>
  <c r="F64" i="93"/>
  <c r="E64" i="93"/>
  <c r="F63" i="93"/>
  <c r="E63" i="93"/>
  <c r="I58" i="93"/>
  <c r="H58" i="93"/>
  <c r="G58" i="93"/>
  <c r="D58" i="93"/>
  <c r="F58" i="93" s="1"/>
  <c r="C58" i="93"/>
  <c r="E58" i="93" s="1"/>
  <c r="I57" i="93"/>
  <c r="H57" i="93"/>
  <c r="G57" i="93"/>
  <c r="D57" i="93"/>
  <c r="F57" i="93" s="1"/>
  <c r="C57" i="93"/>
  <c r="E57" i="93" s="1"/>
  <c r="I56" i="93"/>
  <c r="H56" i="93"/>
  <c r="G56" i="93"/>
  <c r="D56" i="93"/>
  <c r="F56" i="93" s="1"/>
  <c r="C56" i="93"/>
  <c r="E56" i="93" s="1"/>
  <c r="F55" i="93"/>
  <c r="E55" i="93"/>
  <c r="E45" i="93"/>
  <c r="D46" i="93" s="1"/>
  <c r="E42" i="93"/>
  <c r="E41" i="93"/>
  <c r="E38" i="93"/>
  <c r="D38" i="93"/>
  <c r="C38" i="93"/>
  <c r="E34" i="93"/>
  <c r="E33" i="93"/>
  <c r="E30" i="93"/>
  <c r="D29" i="93"/>
  <c r="D30" i="93" s="1"/>
  <c r="C29" i="93"/>
  <c r="C30" i="93" s="1"/>
  <c r="E28" i="93"/>
  <c r="E27" i="93"/>
  <c r="E26" i="93"/>
  <c r="E25" i="93"/>
  <c r="F17" i="93"/>
  <c r="E17" i="93"/>
  <c r="C17" i="93"/>
  <c r="D16" i="93" s="1"/>
  <c r="G59" i="93" l="1"/>
  <c r="H59" i="93"/>
  <c r="I59" i="93"/>
  <c r="E46" i="93"/>
  <c r="D59" i="93"/>
  <c r="F59" i="93" s="1"/>
  <c r="C59" i="93"/>
  <c r="E59" i="93" s="1"/>
  <c r="D17" i="93"/>
  <c r="H121" i="93"/>
  <c r="H111" i="93"/>
  <c r="D14" i="93"/>
  <c r="D15" i="93"/>
  <c r="C46" i="93"/>
  <c r="D43" i="91" l="1"/>
  <c r="C43" i="91"/>
</calcChain>
</file>

<file path=xl/sharedStrings.xml><?xml version="1.0" encoding="utf-8"?>
<sst xmlns="http://schemas.openxmlformats.org/spreadsheetml/2006/main" count="1752" uniqueCount="1167">
  <si>
    <t>Home</t>
  </si>
  <si>
    <t>Contents</t>
  </si>
  <si>
    <t>Sustainability at Iluka</t>
  </si>
  <si>
    <t>Data Book tab</t>
  </si>
  <si>
    <t>Iluka's approach to sustainability</t>
  </si>
  <si>
    <t>Iluka's approach</t>
  </si>
  <si>
    <t>SDGs</t>
  </si>
  <si>
    <t>Stakeholders</t>
  </si>
  <si>
    <t>Agreements with Traditional Owners in Australia</t>
  </si>
  <si>
    <t>Traditional Owner agreements</t>
  </si>
  <si>
    <t>Partnerships and collaborations</t>
  </si>
  <si>
    <t xml:space="preserve">Performance </t>
  </si>
  <si>
    <t>Group targets</t>
  </si>
  <si>
    <t>Health and safety</t>
  </si>
  <si>
    <t>People</t>
  </si>
  <si>
    <t>Communities and economic contributions</t>
  </si>
  <si>
    <t>Communities and economic</t>
  </si>
  <si>
    <t>Biodiversity and land management</t>
  </si>
  <si>
    <t>Biodiversity and land</t>
  </si>
  <si>
    <t>Energy and emissions</t>
  </si>
  <si>
    <t>Water and waste</t>
  </si>
  <si>
    <t>Tailings storage facilities and management</t>
  </si>
  <si>
    <t>Tailings facilities</t>
  </si>
  <si>
    <t>Business conduct and compliance</t>
  </si>
  <si>
    <t>Additional disclosures</t>
  </si>
  <si>
    <t>Reference documents</t>
  </si>
  <si>
    <t>References</t>
  </si>
  <si>
    <t xml:space="preserve">Task Force on Climate-related Financial Disclosures (TCFD) </t>
  </si>
  <si>
    <t xml:space="preserve">ESG indices and ratings </t>
  </si>
  <si>
    <t>ESG indices and ratings</t>
  </si>
  <si>
    <t>Glossary of terms</t>
  </si>
  <si>
    <t>Glossary</t>
  </si>
  <si>
    <t>CONTENTS TAB</t>
  </si>
  <si>
    <t>Data Book Tab</t>
  </si>
  <si>
    <t>United Nations Sustainable Development Goals</t>
  </si>
  <si>
    <r>
      <t xml:space="preserve">At the United Nations Sustainable Development Summit in New York in September 2015, 193 Member States including Australia, agreed </t>
    </r>
    <r>
      <rPr>
        <i/>
        <sz val="11"/>
        <color theme="1"/>
        <rFont val="Calibri"/>
        <family val="2"/>
        <scheme val="minor"/>
      </rPr>
      <t>The 2030 Agenda for Sustainable Development</t>
    </r>
    <r>
      <rPr>
        <sz val="11"/>
        <color theme="1"/>
        <rFont val="Calibri"/>
        <family val="2"/>
        <scheme val="minor"/>
      </rPr>
      <t xml:space="preserve"> with a set of Sustainable Development Goals (SDGs) at its core. The SDGs are 17 global goals with 169 targets focused on addressing the most urgent economic, social and environmental challenges by 2030. 
Iluka seeks to contribute to the fulfillment of the goals through:
_Direct business activities: Minerals produced, the way in which the company operates.
_Economic and social contributions: Payment of taxes and royalties, direct and indirect employment opportunities created, spending on goods and services, and community investments made to support the business.
While lluka’s business activities contribute to all 17 goals, the company has focused on 10 goals where its activities make a more substantial impact. </t>
    </r>
  </si>
  <si>
    <t>Goal</t>
  </si>
  <si>
    <t>Description</t>
  </si>
  <si>
    <t xml:space="preserve">Demonstrating Iluka's contribution </t>
  </si>
  <si>
    <t>Reference location in publicly available Iluka sources</t>
  </si>
  <si>
    <t>3. Good health and wellbeing</t>
  </si>
  <si>
    <t>4. Quality education</t>
  </si>
  <si>
    <t>6. Clean water and sanitation</t>
  </si>
  <si>
    <t>8. Decent work and economic growth</t>
  </si>
  <si>
    <t>9. Industry, innovation and infrastructure</t>
  </si>
  <si>
    <t>11. Sustainable cities and communities</t>
  </si>
  <si>
    <t>12. Responsible consumption and production</t>
  </si>
  <si>
    <t>13. Climate action</t>
  </si>
  <si>
    <t>15. Life on land</t>
  </si>
  <si>
    <t>17. Partnerships for the goals</t>
  </si>
  <si>
    <t xml:space="preserve">As an international supplier of critical minerals, Iluka has a diverse range of stakeholders with varying interests, expectations and concerns. Guided by the Iluka Code of Conduct, Social Performance Standard and associated procedures, the company's objective is to meaningfully engage with all stakeholders across the different geographies and markets in which Iluka operates. Information obtained through continuous engagement enables Iluka to understand stakeholder concerns, identify and manage risk and material issues, and seek opportunities to add value. It also provides input to the company's annual sustainability materiality assessment. All Iluka sites and projects are required to maintain stakeholder engagement plans, which include stakeholder mapping that is regularly reviewed in terms of issues, impact and influence. Planned engagement activities are shaped by business activities, identified social risks and the needs and interests of stakeholders. </t>
  </si>
  <si>
    <t>Stakeholder</t>
  </si>
  <si>
    <t>Purpose of engagement</t>
  </si>
  <si>
    <t>Engagement approach</t>
  </si>
  <si>
    <t>Frequency of engagement</t>
  </si>
  <si>
    <t>Customers</t>
  </si>
  <si>
    <t xml:space="preserve">Engagement with companies and markets that buy Iluka's products.
Topics of interest include:
_Product quality, consistency, competitive cost, contracts and reliability
_Ethical and responsible sourcing
_ESG, including human rights, approaches, performance and impacts
_Research and development
_Opportunities to partner long term
_Business continuity
</t>
  </si>
  <si>
    <t xml:space="preserve">_Site visits, meetings and personal communications
_Tenders and contract negotiations
_Participation in research, benchmarking assessments, surveys and questionnaires
_Iluka website
</t>
  </si>
  <si>
    <t>Frequently through a regular schedule and as required</t>
  </si>
  <si>
    <t>Employees and contractors</t>
  </si>
  <si>
    <t xml:space="preserve">Engagement with employees is focussed on information sharing and engagement in the business.
Topics of interest include:
_Ensuring a safe, healthy, respectful and inclusive work environment
_Remuneration, benefits, recognition and career development
_Workplace conditions and rosters
_Purpose and strategic direction of the business
_Responsible business practices
</t>
  </si>
  <si>
    <t xml:space="preserve">_Iluka Code of Conduct, values, corporate plan, policies and standards 
_Iluka intranet, emails and web-based forums such as Teams
_Conversations between leaders, managers and employees
_Meetings, presentations and forums
_Iluka training and development programmes
_Performance review process and engagement surveys
_Social events, fundraisers and volunteering
</t>
  </si>
  <si>
    <t>Daily, weekly, monthly, quarterly, half yearly and annually depending on the engagement channel.</t>
  </si>
  <si>
    <t>Financial community including shareholders, creditors, new investors and analysts</t>
  </si>
  <si>
    <t xml:space="preserve">Engagement with the financial community to ensure fair market valuation of Iluka Resources Limited, confidence in investment decisions and long term viable market opportunities.
Topics of interest include:
_Responsible business practices
_Business strategy and risk management
_Delivery of safe, consistent and positive financial returns
_Capital allocation and growth
_Operational and ESG performance, impacts and disclosures
_Climate change responses
</t>
  </si>
  <si>
    <t xml:space="preserve">_Iluka’s corporate reporting suite
_Quarterly and half yearly reports, ASX announcements, share registry information
_Site visits, meetings, road shows, briefings, industry and conference presentations, and personal communications
_Participation in benchmarking assessments and questionnaires
</t>
  </si>
  <si>
    <t>Governments and regulators including national, state and territory, regional and local jursidictions</t>
  </si>
  <si>
    <t xml:space="preserve">_Site visits, briefings, meetings and personal communications
_Conformance audits
_Regulatory filings and responses to requests for information
_Participation in legislation and policy developments
</t>
  </si>
  <si>
    <t>Industry peers and associations</t>
  </si>
  <si>
    <t xml:space="preserve">Engagement with peers and industry associations to share lessons, build knowledge and contribute to best practices.
Topics of interest include:
_Policy and global developments
_ESG practices and product stewardship
_Industry reputation and legacy
</t>
  </si>
  <si>
    <t xml:space="preserve">_Participation in industry committees, working groups, forums and conferences
_Regular meetings and personal communications
</t>
  </si>
  <si>
    <t>Local communities</t>
  </si>
  <si>
    <t>Engagement with local communities that have interests in or are impacted by Iluka's business activities.  
Topics of interest include:
_Safe and healthy operations 
_Employment, procurement and business development opportunities
_Socio-economic and environmental impact management
_Community investment
_Engagement, complaints and grievance management</t>
  </si>
  <si>
    <r>
      <t xml:space="preserve">_Face-to-face interactions, telephone conversations
_Community meetings and forums, community-based initiatives
_Newsletters and web-based information via Iluka engagement website </t>
    </r>
    <r>
      <rPr>
        <b/>
        <sz val="11"/>
        <color theme="1"/>
        <rFont val="Calibri"/>
        <family val="2"/>
        <scheme val="minor"/>
      </rPr>
      <t>iluka.com/engage</t>
    </r>
    <r>
      <rPr>
        <sz val="11"/>
        <color theme="1"/>
        <rFont val="Calibri"/>
        <family val="2"/>
        <scheme val="minor"/>
      </rPr>
      <t xml:space="preserve">
_Participation in social and environmental impact assessments, regional strategies and reviews 
_Complaints and grievance mechanisms
</t>
    </r>
  </si>
  <si>
    <t>Frequently through regular schedules and as required</t>
  </si>
  <si>
    <t>Non-government organisations, special interest groups and civil society</t>
  </si>
  <si>
    <t xml:space="preserve">Engagement with non-government organisations, special interest groups and civil society on specific issues relevant to their interests and information needs.
Topics of interest include:
_Responsible business conduct
_ESG approaches, performance and impacts
_Partnership opportunities
</t>
  </si>
  <si>
    <t xml:space="preserve">_Iluka’s corporate reporting suite
_Quarterly and half yearly reports, ASX announcements
_Face-to-face interactions, telephone conversations, meetings, community events
_Participation in social and environmental impact assessments, regional strategies and reviews 
_Complaints and grievance mechanisms
</t>
  </si>
  <si>
    <t>Quarterly, half yearly and annually depending on the engagement channel, and as required</t>
  </si>
  <si>
    <t>Research, development and educational partners</t>
  </si>
  <si>
    <t xml:space="preserve">Engagement with research, development and educational partners to further understanding, build capability and adopt best practices. 
Topics of interest include:
_Research, development, partnership, collaboration and investment opportunities
_Financial and in-kind support
_Training and scholarship sponsorships 
_Placement opportunities for graduates and apprentices
</t>
  </si>
  <si>
    <t xml:space="preserve">_Face-to-face interactions, telephone conversations, meetings
_Attendance to conferences and events
_Sponsorship of the Iluka Chair position at Murdoch University
</t>
  </si>
  <si>
    <t>Frequently and as required</t>
  </si>
  <si>
    <t>Suppliers</t>
  </si>
  <si>
    <t xml:space="preserve">Engagement with suppliers to secure reliable supplies of goods and services.
Topics of interest include:
_Fair and competitive terms and conditions and prompt payment
_Responsible business conduct
_Ethical and responsible sourcing
_Employment and procurement opportunities
_Business continuity
</t>
  </si>
  <si>
    <t xml:space="preserve">_Out to market approaches, discussions and briefings
_Contractual agreements
_Participation in surveys and questionnaires
</t>
  </si>
  <si>
    <t xml:space="preserve">Traditional Owners and Indigenous peoples
</t>
  </si>
  <si>
    <t xml:space="preserve">Engagement with Traditional Owners and Indigenous peoples that have interests in and are impacted by Iluka's business activities.  
Topics of interest include: 
_Agreements, land access and land management
_Community health and safety
_Cultural heritage and environmental protection 
_Socio-economic and environmental impact management
_Community investment
_Employment, procurement and business development opportunities
_Engagement, complaints and grievance management
</t>
  </si>
  <si>
    <t xml:space="preserve">_Face-to-face interactions, telephone conversations
_Community meetings and forums, community-based initiatives
_Newsletters and web-based information via Iluka engagement portal iluka.com/engage
_Participation in social and environmental impact assessments, regional strategies and reviews 
_Complaints and grievance mechanisms
</t>
  </si>
  <si>
    <t xml:space="preserve">Initiative </t>
  </si>
  <si>
    <t>Iluka's engagement focus</t>
  </si>
  <si>
    <t xml:space="preserve">ACS Foundation, Australia </t>
  </si>
  <si>
    <t xml:space="preserve">Since 2018, Iluka has partnered with the ACS Foundation, an initiative of the Australian Computer Society, to provide career opportunities and guidance for aspiring technology professionals. Iluka’s four ACS graduates are embedded in Iluka's IT function, providing students with experience in a dynamic corporate environment, developing business networks and learning new skills. In turn, Iluka benefits from the student’s talent and fresh ideas, while providing opportunities to enhance their careers.
</t>
  </si>
  <si>
    <t>Botanic Gardens and Parks Authority (BGPA), Western Australia</t>
  </si>
  <si>
    <t>Chamber of Minerals and Energy Western Australia (CMEWA), Western Australia</t>
  </si>
  <si>
    <t xml:space="preserve">The CMEWA is the peak resources sector representative body in Western Australia. As a member, Iluka participates in various working groups and committees. 
</t>
  </si>
  <si>
    <t>Clontarf Foundation, Australia</t>
  </si>
  <si>
    <t>Cooperative Research Centre for Transformations in Mining Economies (CRC TiME), Australia</t>
  </si>
  <si>
    <t>Foodbank, Western Australia</t>
  </si>
  <si>
    <t xml:space="preserve">Iluka is a Foodbank ‘Life Changer Partner’, funding a specific Mid West region project: Liaising and Identifying the Needs of the Community (LINC).  The LINC project aims to identify the needs of the Mid West region, including the communities surrounding Cataby, Geraldton and Eneabba. The project also has an initial 10 per cent target increase for food assistance over two years. 
</t>
  </si>
  <si>
    <t>Murdoch University, Western Australia</t>
  </si>
  <si>
    <t>NSW Minerals Council, New South Wales</t>
  </si>
  <si>
    <t xml:space="preserve">The NSW Minerals Council is an industry association representing the the minerals industry in New South Wales. As a member, Iluka participates in various working groups and committees. 
</t>
  </si>
  <si>
    <t>SHINE, Western Australia</t>
  </si>
  <si>
    <t>South Australian Chamber of Mines and Energy (SACOME), South Australia</t>
  </si>
  <si>
    <t xml:space="preserve">The SACOME peak industry body representing companies with interests in the South Australian minerals, energy, extractive and petroleum sectors. As a member, Iluka participates in various working groups and committees. 
</t>
  </si>
  <si>
    <t>The University of Western Australia (UWA)</t>
  </si>
  <si>
    <t>University of Reading, United Kingdom</t>
  </si>
  <si>
    <t xml:space="preserve">Iluka has partnered with leading researchers in soil fertilisation and soil development after mining at the University of Reading on a project investigating the nutritional sustainability of post-mining soils with native revegetation at Iluka's Eneabba mine site. </t>
  </si>
  <si>
    <t>Virginia Tech, Virginia</t>
  </si>
  <si>
    <t>WA Mining Club, Western Australia</t>
  </si>
  <si>
    <t>Zircon Industry Association (ZIA)</t>
  </si>
  <si>
    <t>Why important to the Iluka business</t>
  </si>
  <si>
    <t xml:space="preserve">Reference location in publicly available Iluka sources </t>
  </si>
  <si>
    <t>Ethics and integrity</t>
  </si>
  <si>
    <t xml:space="preserve">Biodiversity </t>
  </si>
  <si>
    <t>Business continuity</t>
  </si>
  <si>
    <t>Business growth and innovation</t>
  </si>
  <si>
    <t>Climate and energy</t>
  </si>
  <si>
    <t xml:space="preserve">Closure and legacy management </t>
  </si>
  <si>
    <t>Community and Indigenous relationships</t>
  </si>
  <si>
    <t>Economic performance</t>
  </si>
  <si>
    <t>Human rights</t>
  </si>
  <si>
    <t>Occupational health, safety and wellbeing</t>
  </si>
  <si>
    <t>Organisational capability and engagement</t>
  </si>
  <si>
    <t>Product stewardship</t>
  </si>
  <si>
    <t>Radiation</t>
  </si>
  <si>
    <t>Tailings management</t>
  </si>
  <si>
    <t>Water stewardship</t>
  </si>
  <si>
    <t>Strategic pillar</t>
  </si>
  <si>
    <t>By when</t>
  </si>
  <si>
    <t>2022 target</t>
  </si>
  <si>
    <t>Trusted by our people and communities</t>
  </si>
  <si>
    <t>No material incidents of bribery and corruption</t>
  </si>
  <si>
    <t>Annual review</t>
  </si>
  <si>
    <t>Develop Iluka's Cultural Heritage Framework</t>
  </si>
  <si>
    <t>Zero major social incidents (Level 5 as defined by Iluka's incident classification matrix)</t>
  </si>
  <si>
    <t>Zero fatalities or serious complex permanent disabling injuries/illnesses (life changing)</t>
  </si>
  <si>
    <t>A year-on-year reduction in annual total recordable injury frequency rate (TRIFR)</t>
  </si>
  <si>
    <t>Embed Critical Control Management (CCM) programme across all Australian sites</t>
  </si>
  <si>
    <t>No increase year-on-year in the number of potential occupational exposures above occupational exposure limit to noise and airborne contaminants at Australian sites</t>
  </si>
  <si>
    <t>Responsible for our environment</t>
  </si>
  <si>
    <t>Zero major environmental incidents (Level 5 as defined by Iluka's incident classification matrix)</t>
  </si>
  <si>
    <t>Management of Iluka Group rehabilitation liability through achievement of Closure Index target</t>
  </si>
  <si>
    <t>Implement Iluka's climate change work programme</t>
  </si>
  <si>
    <t>Number workplace fatalities from safety incidents - Employees</t>
  </si>
  <si>
    <t>Number workplace fatalities from safety incidents - Contractors</t>
  </si>
  <si>
    <t>Total recordable injury frequency rate (TRIFR) - Total (employees and contractors)</t>
  </si>
  <si>
    <t>Total recordable injury frequency rate (TRIFR) - Employees</t>
  </si>
  <si>
    <t>Total recordable injury frequency rate (TRIFR) - Contractors</t>
  </si>
  <si>
    <r>
      <t>N/A</t>
    </r>
    <r>
      <rPr>
        <vertAlign val="superscript"/>
        <sz val="11"/>
        <rFont val="Calibri"/>
        <family val="2"/>
        <scheme val="minor"/>
      </rPr>
      <t>(a)</t>
    </r>
  </si>
  <si>
    <t>Number recordable injuries</t>
  </si>
  <si>
    <t xml:space="preserve">Number of lost time injuries </t>
  </si>
  <si>
    <t>Lost time injury frequency rate (LTIFR) - Total (employees and contractors)</t>
  </si>
  <si>
    <t xml:space="preserve">Number of medical treatment injuries </t>
  </si>
  <si>
    <t>Medical treatment injury frequency rate (MTIFR) - Total (employees and contractors)</t>
  </si>
  <si>
    <t xml:space="preserve">Number of first aid and minor injuries upgraded to restricted work case injuries </t>
  </si>
  <si>
    <t>Severity (number of days lost to injury)</t>
  </si>
  <si>
    <t>Severity rate - Total (employees and contractors)</t>
  </si>
  <si>
    <t>(a) Contractor hours for the Sierra Rutile operations were not recorded prior to September 2019.</t>
  </si>
  <si>
    <t>Total number of safety visits</t>
  </si>
  <si>
    <t xml:space="preserve">Rate of planned workplace inspections per employee per month </t>
  </si>
  <si>
    <t>Fractures/dislocations</t>
  </si>
  <si>
    <t>Open wound/cut/graze</t>
  </si>
  <si>
    <t>Sprains/strains</t>
  </si>
  <si>
    <t>Contusion/bruising</t>
  </si>
  <si>
    <t>Total</t>
  </si>
  <si>
    <t>Number workplace fatalities from health incidents (number) - Employees</t>
  </si>
  <si>
    <t>Number workplace fatalities from health incidents (number) - Contractors</t>
  </si>
  <si>
    <r>
      <t>1</t>
    </r>
    <r>
      <rPr>
        <vertAlign val="superscript"/>
        <sz val="11"/>
        <color theme="1"/>
        <rFont val="Calibri"/>
        <family val="2"/>
        <scheme val="minor"/>
      </rPr>
      <t>(a)</t>
    </r>
  </si>
  <si>
    <t>Total recordable occupational illness frequency rate (TROIFR) - Total (employees and contractors)</t>
  </si>
  <si>
    <r>
      <t>N/A</t>
    </r>
    <r>
      <rPr>
        <vertAlign val="superscript"/>
        <sz val="11"/>
        <color theme="1"/>
        <rFont val="Calibri"/>
        <family val="2"/>
        <scheme val="minor"/>
      </rPr>
      <t>(b)</t>
    </r>
  </si>
  <si>
    <r>
      <t>Number confirmed occupational illness cases</t>
    </r>
    <r>
      <rPr>
        <vertAlign val="superscript"/>
        <sz val="11"/>
        <color theme="1"/>
        <rFont val="Calibri"/>
        <family val="2"/>
        <scheme val="minor"/>
      </rPr>
      <t>(c)</t>
    </r>
    <r>
      <rPr>
        <sz val="11"/>
        <color theme="1"/>
        <rFont val="Calibri"/>
        <family val="2"/>
        <scheme val="minor"/>
      </rPr>
      <t xml:space="preserve"> - Total (employees and contractors) </t>
    </r>
  </si>
  <si>
    <t xml:space="preserve">Number of occupational exposure level exceedances - Australian operations </t>
  </si>
  <si>
    <t>(a) In March 2018, a member of the BCE Surveying team, contracted by Watpac as part of the Cataby project early site works, suffered a severe reaction to what is believed to have been a bee sting.</t>
  </si>
  <si>
    <t>(b) Iluka's management system did not provide for the recording of this data during these years.</t>
  </si>
  <si>
    <t xml:space="preserve">(c) Occupational illness include employee malaria or typhoid cases recorded as work related if the employee or contractor contracted the illness while undertaking short term assignments at international locations other than their usual place of work. </t>
  </si>
  <si>
    <t>Malaria</t>
  </si>
  <si>
    <t xml:space="preserve">Bacterial infection </t>
  </si>
  <si>
    <r>
      <t xml:space="preserve">COVID-19 work related </t>
    </r>
    <r>
      <rPr>
        <vertAlign val="superscript"/>
        <sz val="11"/>
        <color theme="1"/>
        <rFont val="Calibri"/>
        <family val="2"/>
        <scheme val="minor"/>
      </rPr>
      <t>(a)</t>
    </r>
  </si>
  <si>
    <t xml:space="preserve">(a) Work related COVID-19 cases includes cases that have been contracted during the period of employment and the employment is a significant contributing factor to the contraction of the disease. </t>
  </si>
  <si>
    <t>Age group</t>
  </si>
  <si>
    <t xml:space="preserve">Country </t>
  </si>
  <si>
    <r>
      <t>Average employee headcount</t>
    </r>
    <r>
      <rPr>
        <b/>
        <vertAlign val="superscript"/>
        <sz val="12"/>
        <color theme="0"/>
        <rFont val="Calibri"/>
        <family val="2"/>
        <scheme val="minor"/>
      </rPr>
      <t>(a)</t>
    </r>
  </si>
  <si>
    <t>Headcount  distribution 
(%)</t>
  </si>
  <si>
    <t>Women 
(count)</t>
  </si>
  <si>
    <t>Men
(count)</t>
  </si>
  <si>
    <t>Under 30 
(count)</t>
  </si>
  <si>
    <t>30-50 
(count)</t>
  </si>
  <si>
    <t>Over 50 
(count)</t>
  </si>
  <si>
    <t>Australia</t>
  </si>
  <si>
    <t>Sierra Leone</t>
  </si>
  <si>
    <t>United States of America</t>
  </si>
  <si>
    <r>
      <t>Other</t>
    </r>
    <r>
      <rPr>
        <vertAlign val="superscript"/>
        <sz val="11"/>
        <color theme="1"/>
        <rFont val="Calibri"/>
        <family val="2"/>
        <scheme val="minor"/>
      </rPr>
      <t>(b)</t>
    </r>
  </si>
  <si>
    <t xml:space="preserve">(a) Average employee headcount is for direct Iluka Resources employees only. </t>
  </si>
  <si>
    <t>Women</t>
  </si>
  <si>
    <t>Men</t>
  </si>
  <si>
    <t>Permanent - Total</t>
  </si>
  <si>
    <t>Permanent - Full time</t>
  </si>
  <si>
    <t>Permanent - Part time</t>
  </si>
  <si>
    <r>
      <t>Temporary</t>
    </r>
    <r>
      <rPr>
        <vertAlign val="superscript"/>
        <sz val="11"/>
        <color theme="1"/>
        <rFont val="Calibri"/>
        <family val="2"/>
        <scheme val="minor"/>
      </rPr>
      <t>(b)</t>
    </r>
    <r>
      <rPr>
        <sz val="11"/>
        <color theme="1"/>
        <rFont val="Calibri"/>
        <family val="2"/>
        <scheme val="minor"/>
      </rPr>
      <t xml:space="preserve"> </t>
    </r>
  </si>
  <si>
    <t>Total count</t>
  </si>
  <si>
    <t>Percentage</t>
  </si>
  <si>
    <r>
      <t>Other</t>
    </r>
    <r>
      <rPr>
        <b/>
        <vertAlign val="superscript"/>
        <sz val="12"/>
        <color theme="0"/>
        <rFont val="Calibri"/>
        <family val="2"/>
        <scheme val="minor"/>
      </rPr>
      <t>(c)</t>
    </r>
  </si>
  <si>
    <t>(a) Employment contract type is for direct Iluka Resources employees only.</t>
  </si>
  <si>
    <t>(b) Temporary workforce includes fixed term and casual direct employees.</t>
  </si>
  <si>
    <t>Women 
(%)</t>
  </si>
  <si>
    <t>Men 
(%)</t>
  </si>
  <si>
    <t>Iluka Resources Board</t>
  </si>
  <si>
    <r>
      <t>Executives and General Managers</t>
    </r>
    <r>
      <rPr>
        <vertAlign val="superscript"/>
        <sz val="11"/>
        <color theme="1"/>
        <rFont val="Calibri"/>
        <family val="2"/>
        <scheme val="minor"/>
      </rPr>
      <t>(a)</t>
    </r>
  </si>
  <si>
    <t>Management</t>
  </si>
  <si>
    <t xml:space="preserve">Supervisory/professional/operational support </t>
  </si>
  <si>
    <t>Women
(count)</t>
  </si>
  <si>
    <t>Men 
(count)</t>
  </si>
  <si>
    <t>Women
(%)</t>
  </si>
  <si>
    <t>Men
(%)</t>
  </si>
  <si>
    <t xml:space="preserve">Total Iluka Australian workforce </t>
  </si>
  <si>
    <t xml:space="preserve">Total Iluka United States of America workforce </t>
  </si>
  <si>
    <r>
      <t>Other</t>
    </r>
    <r>
      <rPr>
        <b/>
        <vertAlign val="superscript"/>
        <sz val="12"/>
        <color theme="0"/>
        <rFont val="Calibri"/>
        <family val="2"/>
        <scheme val="minor"/>
      </rPr>
      <t>(b)</t>
    </r>
  </si>
  <si>
    <t xml:space="preserve">Total Iluka Other workforce </t>
  </si>
  <si>
    <t>(a) Excludes Managing Director.</t>
  </si>
  <si>
    <r>
      <t>Iluka Board gender diversity</t>
    </r>
    <r>
      <rPr>
        <b/>
        <vertAlign val="superscript"/>
        <sz val="12"/>
        <color theme="0"/>
        <rFont val="Calibri"/>
        <family val="2"/>
        <scheme val="minor"/>
      </rPr>
      <t>(a)</t>
    </r>
  </si>
  <si>
    <t>Percentage of women on the Board</t>
  </si>
  <si>
    <t>Number of women on the Board</t>
  </si>
  <si>
    <t>Number of men on the Board</t>
  </si>
  <si>
    <t>(a) Board composition as at 31 December of the relevant reporting year.</t>
  </si>
  <si>
    <r>
      <t>Women in senior leadership</t>
    </r>
    <r>
      <rPr>
        <vertAlign val="superscript"/>
        <sz val="11"/>
        <color theme="1"/>
        <rFont val="Calibri"/>
        <family val="2"/>
        <scheme val="minor"/>
      </rPr>
      <t>(a)</t>
    </r>
  </si>
  <si>
    <t>Women in total Australian workforce</t>
  </si>
  <si>
    <t>(a) Senior leadership includes Executives, General Managers and Management. Excludes the Managing Director.</t>
  </si>
  <si>
    <t>Indigenous Australian representation (percentage)</t>
  </si>
  <si>
    <t>Aboriginal and Torres Strait Islander peoples in total Australian workforce</t>
  </si>
  <si>
    <t>Country (percentage)</t>
  </si>
  <si>
    <t>Under 30</t>
  </si>
  <si>
    <t xml:space="preserve">30-50 </t>
  </si>
  <si>
    <t xml:space="preserve">Over 50 </t>
  </si>
  <si>
    <t>Total hiring rate</t>
  </si>
  <si>
    <r>
      <t>Other</t>
    </r>
    <r>
      <rPr>
        <vertAlign val="superscript"/>
        <sz val="11"/>
        <color theme="1"/>
        <rFont val="Calibri"/>
        <family val="2"/>
        <scheme val="minor"/>
      </rPr>
      <t>(a)</t>
    </r>
  </si>
  <si>
    <t xml:space="preserve">Under 30 </t>
  </si>
  <si>
    <t>Total turnover rate</t>
  </si>
  <si>
    <t>(a) Turnover includes voluntary initiated.</t>
  </si>
  <si>
    <t xml:space="preserve">Women </t>
  </si>
  <si>
    <t xml:space="preserve">Men </t>
  </si>
  <si>
    <r>
      <t>Other</t>
    </r>
    <r>
      <rPr>
        <b/>
        <vertAlign val="superscript"/>
        <sz val="12"/>
        <color theme="0"/>
        <rFont val="Calibri"/>
        <family val="2"/>
        <scheme val="minor"/>
      </rPr>
      <t>(a)</t>
    </r>
  </si>
  <si>
    <t xml:space="preserve">Communities and economic contributions </t>
  </si>
  <si>
    <t>Number of public complaints - Australia and other Iluka sites</t>
  </si>
  <si>
    <t>Number of Level 3 social incidents</t>
  </si>
  <si>
    <t>Number of Level 4 social incidents</t>
  </si>
  <si>
    <t>Number of Level 5 social incidents</t>
  </si>
  <si>
    <t>Total Level 3-5 social incidents</t>
  </si>
  <si>
    <t>Underlying Group EBITDA (A$ million)</t>
  </si>
  <si>
    <t>Net profit/(loss) after tax (A$ million) - Reported</t>
  </si>
  <si>
    <t>Net profit/(loss) after tax (A$ million) - Underlying</t>
  </si>
  <si>
    <t>Net cash/(debt) at year end (A$ million)</t>
  </si>
  <si>
    <t>Free cash flow (A$ million)</t>
  </si>
  <si>
    <t>Earnings per share (A cents)</t>
  </si>
  <si>
    <t>Capital expenditure (A$ million)</t>
  </si>
  <si>
    <t>Major projects, exploration and innovation (A$ million)</t>
  </si>
  <si>
    <t xml:space="preserve">Mineral sands revenue </t>
  </si>
  <si>
    <t xml:space="preserve">Wages, salaries and benefits </t>
  </si>
  <si>
    <t xml:space="preserve">Government and other royalties paid and payable </t>
  </si>
  <si>
    <t xml:space="preserve">Payments made to suppliers and contactors for the purchases of goods and services </t>
  </si>
  <si>
    <t xml:space="preserve">Australia </t>
  </si>
  <si>
    <t xml:space="preserve">Sierra Leone </t>
  </si>
  <si>
    <t xml:space="preserve">Total </t>
  </si>
  <si>
    <t>Sierra Rutile Limited Agricultural Development Fund</t>
  </si>
  <si>
    <t>Education partnerships</t>
  </si>
  <si>
    <t>Community donations and sponsorships</t>
  </si>
  <si>
    <t>Number of Level 3 environmental incidents</t>
  </si>
  <si>
    <t>Number of Level 4 environmental incidents</t>
  </si>
  <si>
    <t>Number of Level 5 environmental incidents</t>
  </si>
  <si>
    <t>Total Level 3-5 environmental incidents</t>
  </si>
  <si>
    <t>Number of environmental fines and prosecutions</t>
  </si>
  <si>
    <t>Areas adjacent to land managed by Iluka's operations (number)</t>
  </si>
  <si>
    <t>Areas on land managed by Iluka's operations (number)</t>
  </si>
  <si>
    <t>Size of owned, leased or managed land in the area or containing portions of designated protected areas (hectares)</t>
  </si>
  <si>
    <t>Areas adjacent to land managed by our operations (number)</t>
  </si>
  <si>
    <t>Areas on or containing portions of land managed by our operations (number)</t>
  </si>
  <si>
    <t>Terrestrial</t>
  </si>
  <si>
    <t>Freshwater</t>
  </si>
  <si>
    <t>Maritime/Estaurine</t>
  </si>
  <si>
    <t>Critically endangered</t>
  </si>
  <si>
    <t>Endangered</t>
  </si>
  <si>
    <t>Vulnerable</t>
  </si>
  <si>
    <t>Near threatened</t>
  </si>
  <si>
    <t>Least concern</t>
  </si>
  <si>
    <t xml:space="preserve">Total land disturbed and not yet rehabilitated  </t>
  </si>
  <si>
    <t>Total land newly disturbed during reporting period</t>
  </si>
  <si>
    <t xml:space="preserve">Newly rehabilitated land during reporting period </t>
  </si>
  <si>
    <t>Total energy use (petajoule)</t>
  </si>
  <si>
    <r>
      <t>Energy intensity (megajoules per tonne of product)</t>
    </r>
    <r>
      <rPr>
        <vertAlign val="superscript"/>
        <sz val="11"/>
        <color theme="1"/>
        <rFont val="Calibri"/>
        <family val="2"/>
        <scheme val="minor"/>
      </rPr>
      <t>(a)</t>
    </r>
  </si>
  <si>
    <t xml:space="preserve">(a) Includes zircon, synthetic rutile, rutile and monazite products. </t>
  </si>
  <si>
    <t>Coal</t>
  </si>
  <si>
    <t>Natural gas</t>
  </si>
  <si>
    <t>Liquified petroleum gas</t>
  </si>
  <si>
    <t>Diesel</t>
  </si>
  <si>
    <t>Petrol</t>
  </si>
  <si>
    <t>Fuel, oil and greases</t>
  </si>
  <si>
    <t>Australia - Total</t>
  </si>
  <si>
    <t>Australia - Mid West region</t>
  </si>
  <si>
    <t>Australia - South West region</t>
  </si>
  <si>
    <t>Australia - Murray Basin</t>
  </si>
  <si>
    <t>Australia - Exploration activities</t>
  </si>
  <si>
    <t>Scope 1 emissions (kilo tonnes of CO2 equivalent)</t>
  </si>
  <si>
    <t>Scope 2 emissions (kilo tonnes of CO2 equivalent)</t>
  </si>
  <si>
    <t>Total emissions</t>
  </si>
  <si>
    <r>
      <t>Greenhouse gas emissions intensity</t>
    </r>
    <r>
      <rPr>
        <sz val="11"/>
        <color theme="1"/>
        <rFont val="Calibri"/>
        <family val="2"/>
        <scheme val="minor"/>
      </rPr>
      <t xml:space="preserve"> (tonnes of CO2 equivalent per tonne of product)</t>
    </r>
    <r>
      <rPr>
        <vertAlign val="superscript"/>
        <sz val="11"/>
        <color theme="1"/>
        <rFont val="Calibri"/>
        <family val="2"/>
        <scheme val="minor"/>
      </rPr>
      <t>(a)</t>
    </r>
  </si>
  <si>
    <t>Scope 1 emissions</t>
  </si>
  <si>
    <t>Scope 2 emissions</t>
  </si>
  <si>
    <t>Net purchases of electricity</t>
  </si>
  <si>
    <t>Natural gas and Liquified petroleum gas</t>
  </si>
  <si>
    <t>Consumption</t>
  </si>
  <si>
    <r>
      <t>Recycled/reused</t>
    </r>
    <r>
      <rPr>
        <vertAlign val="superscript"/>
        <sz val="11"/>
        <color theme="1"/>
        <rFont val="Calibri"/>
        <family val="2"/>
        <scheme val="minor"/>
      </rPr>
      <t>(a)</t>
    </r>
  </si>
  <si>
    <t>(a) The basis of the calculation methodology applied was aligned to the GRI definition from 2020.</t>
  </si>
  <si>
    <t>Surface water</t>
  </si>
  <si>
    <t>Groundwater</t>
  </si>
  <si>
    <t>Seawater</t>
  </si>
  <si>
    <t>Municipal</t>
  </si>
  <si>
    <t>Fresh</t>
  </si>
  <si>
    <t>Other</t>
  </si>
  <si>
    <t xml:space="preserve">Non-hazardous </t>
  </si>
  <si>
    <t xml:space="preserve">Hazardous </t>
  </si>
  <si>
    <t xml:space="preserve">Onsite </t>
  </si>
  <si>
    <t>Offsite</t>
  </si>
  <si>
    <t>Onsite</t>
  </si>
  <si>
    <t xml:space="preserve">2. Location coordinates in longitude/latitude </t>
  </si>
  <si>
    <t>3. Ownership</t>
  </si>
  <si>
    <t xml:space="preserve">4. Status 
</t>
  </si>
  <si>
    <t>5. Date of initial operation</t>
  </si>
  <si>
    <t>6. Is the dam currently operated or closed as per currently approved design?</t>
  </si>
  <si>
    <t>7. Raising method</t>
  </si>
  <si>
    <t>8. Current maximum height (m)</t>
  </si>
  <si>
    <t>9. Current tailings storage impoundment volume (Mm3)</t>
  </si>
  <si>
    <t>10. Planned tailings storage impoundment volume in 5 years' time (m3)</t>
  </si>
  <si>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</si>
  <si>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</si>
  <si>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</si>
  <si>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</si>
  <si>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</si>
  <si>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</si>
  <si>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</si>
  <si>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</si>
  <si>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</si>
  <si>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Additional relevant information and/or supprting documentation</t>
  </si>
  <si>
    <t>Australian Operations</t>
  </si>
  <si>
    <t xml:space="preserve">Jacinth-Ambrosia </t>
  </si>
  <si>
    <t xml:space="preserve"> -30.907,132.22</t>
  </si>
  <si>
    <t>Owned and operated</t>
  </si>
  <si>
    <t>Yes</t>
  </si>
  <si>
    <t>Downstream construction</t>
  </si>
  <si>
    <t xml:space="preserve">5Mm3 (in-pit) </t>
  </si>
  <si>
    <t>ANCOLD</t>
  </si>
  <si>
    <t>No</t>
  </si>
  <si>
    <t xml:space="preserve">Both. External engineering support provided by ATC Williams. </t>
  </si>
  <si>
    <t xml:space="preserve">No. 
A risk assessment has been undertaken on the in-pit storage facility. There are no downstream communities, ecosystems or critical infrastructure. </t>
  </si>
  <si>
    <t>Cataby</t>
  </si>
  <si>
    <t xml:space="preserve"> -30.75,115.75</t>
  </si>
  <si>
    <t xml:space="preserve">35m (sand stack above ground); 
40m (in-pit) </t>
  </si>
  <si>
    <t>Significant</t>
  </si>
  <si>
    <t>ANCOLD; 
Western Australia Department of Mines, Industry Regulation and Safety</t>
  </si>
  <si>
    <t>Narngulu</t>
  </si>
  <si>
    <t xml:space="preserve"> -28.82,114.67</t>
  </si>
  <si>
    <t>Active: 4 cells</t>
  </si>
  <si>
    <t>5m (above ground)</t>
  </si>
  <si>
    <t xml:space="preserve">Lined evaporation pondsTSFs 3.6Mm3 </t>
  </si>
  <si>
    <t>June 2021</t>
  </si>
  <si>
    <t xml:space="preserve">Both. External engineering support provided by Red Earth Engineering. </t>
  </si>
  <si>
    <t>North Capel</t>
  </si>
  <si>
    <t xml:space="preserve"> -33.51,115.60</t>
  </si>
  <si>
    <t>Active: 12 cells</t>
  </si>
  <si>
    <t>8m (above ground)</t>
  </si>
  <si>
    <t>Lined TSFs 2.5Mm3</t>
  </si>
  <si>
    <t>Eneabba</t>
  </si>
  <si>
    <t xml:space="preserve"> -29.88,115.27</t>
  </si>
  <si>
    <t>Subsidiary, fully owned and operated</t>
  </si>
  <si>
    <t>Up to ground level (in-pit)</t>
  </si>
  <si>
    <t>High</t>
  </si>
  <si>
    <t>Exact date unknown, but before 2003</t>
  </si>
  <si>
    <t>United States of America Operations</t>
  </si>
  <si>
    <t>Concord</t>
  </si>
  <si>
    <t xml:space="preserve"> 36.89,-77.57</t>
  </si>
  <si>
    <t xml:space="preserve">Inactive and rehabilitated </t>
  </si>
  <si>
    <t>11m</t>
  </si>
  <si>
    <t>Not applicable as facility has been decommissioned</t>
  </si>
  <si>
    <t>Virginia Department of Mines, Minerals and Energy</t>
  </si>
  <si>
    <t>Not applicable. The facility has been decommissioned.</t>
  </si>
  <si>
    <t xml:space="preserve">Not applicable. The facility has been decommissioned. </t>
  </si>
  <si>
    <t>Brink</t>
  </si>
  <si>
    <t xml:space="preserve"> 36.62,-77.63</t>
  </si>
  <si>
    <t>&lt;10m</t>
  </si>
  <si>
    <t xml:space="preserve"> </t>
  </si>
  <si>
    <t xml:space="preserve">Number of reports received </t>
  </si>
  <si>
    <t>Number of substantiated claims</t>
  </si>
  <si>
    <t>Business integrity</t>
  </si>
  <si>
    <t xml:space="preserve">Personnel </t>
  </si>
  <si>
    <r>
      <t>33%</t>
    </r>
    <r>
      <rPr>
        <vertAlign val="superscript"/>
        <sz val="11"/>
        <color theme="1"/>
        <rFont val="Calibri"/>
        <family val="2"/>
        <scheme val="minor"/>
      </rPr>
      <t>(a)</t>
    </r>
  </si>
  <si>
    <t>Safety and health</t>
  </si>
  <si>
    <t>(a) Substantiated claim.</t>
  </si>
  <si>
    <t>Percentage of employees Iluka's anti-corruption policies and procedures have been communicated to</t>
  </si>
  <si>
    <t>Number of employees completed face-to-face training on anti-corruption</t>
  </si>
  <si>
    <t>Number of employees completed online training modules on anti-corruption</t>
  </si>
  <si>
    <t>Number confirmed incidents of corruption</t>
  </si>
  <si>
    <t>Number of confirmed incidents in which employees were dismissed or disciplined for corruption</t>
  </si>
  <si>
    <t>Number of confirmed incidents when contracts with business partners were terminated or not renewed due to violations related to corruption</t>
  </si>
  <si>
    <t xml:space="preserve">Public legal cases regarding corruption brought against Iluka or its employees </t>
  </si>
  <si>
    <t>Number of safety fines and prosecutions</t>
  </si>
  <si>
    <t>Value of fines and prosecutions - Safety ($AUD)</t>
  </si>
  <si>
    <t>Value of fines and prosecutions - Environment ($AUD)</t>
  </si>
  <si>
    <t>Title</t>
  </si>
  <si>
    <t xml:space="preserve">Link </t>
  </si>
  <si>
    <t>Type</t>
  </si>
  <si>
    <t>https://www.iluka.com/investors-media/asx-releases</t>
  </si>
  <si>
    <t>Report</t>
  </si>
  <si>
    <t>Anti-bribery and Corruption Policy</t>
  </si>
  <si>
    <t>https://www.iluka.com/about-iluka/governance</t>
  </si>
  <si>
    <t>Policy</t>
  </si>
  <si>
    <t>Approach to Tax Statement</t>
  </si>
  <si>
    <t>Position Statement</t>
  </si>
  <si>
    <t>Audit and Risk Committee Charter</t>
  </si>
  <si>
    <t>Charter</t>
  </si>
  <si>
    <t>Board Charter</t>
  </si>
  <si>
    <t>Climate Change Position Statement</t>
  </si>
  <si>
    <t>https://www.iluka.com/sustainability/transparency-hub</t>
  </si>
  <si>
    <t xml:space="preserve">Code of Conduct </t>
  </si>
  <si>
    <t>Continuous Disclosure and Market Communications Policy</t>
  </si>
  <si>
    <t>Diversity and Inclusion Policy</t>
  </si>
  <si>
    <t>Health, Safety, Environment and Community Policy</t>
  </si>
  <si>
    <t xml:space="preserve">Human Rights Policy </t>
  </si>
  <si>
    <t xml:space="preserve">Iluka COVID-19 Vaccination Policy </t>
  </si>
  <si>
    <t xml:space="preserve">Iluka Vaccination Status Privacy Notice </t>
  </si>
  <si>
    <t>Notice</t>
  </si>
  <si>
    <t>Intellectual Property Policy</t>
  </si>
  <si>
    <t xml:space="preserve">Marketing and Quality Policy </t>
  </si>
  <si>
    <t>Modern Slavery Statement</t>
  </si>
  <si>
    <t xml:space="preserve">Modern slavery in in supply chains - Questionnaire </t>
  </si>
  <si>
    <t>Document</t>
  </si>
  <si>
    <t>Nominations and Governance Committee Charter</t>
  </si>
  <si>
    <t>People Policy</t>
  </si>
  <si>
    <t>People and Performance Committee Charter</t>
  </si>
  <si>
    <t>Risk Management Policy</t>
  </si>
  <si>
    <t>Procurement Policy</t>
  </si>
  <si>
    <t>Securities Trading Policy</t>
  </si>
  <si>
    <t>Tax Transparency Report</t>
  </si>
  <si>
    <t xml:space="preserve">Report </t>
  </si>
  <si>
    <t>Whistleblower Policy</t>
  </si>
  <si>
    <t>www.iluka.com/contact-us</t>
  </si>
  <si>
    <t xml:space="preserve">Iluka embeds policy commitments for responsible business conduct throughout each level of the company. Iluka has a Charter for its Board and each of its four Committees:  People and Performance; Nominations and Governance; Audit and Risk; and Sustainability. Policy commitments are embedded in Iluka’s procedures, guidelines and standards, which guide Iluka’s activities and operations. Iluka requires business partners and counterparties to align their activities and behaviours with Iluka’s policies through its standard supply and procurement terms and vendor onboarding processes. 
</t>
  </si>
  <si>
    <t>All Iluka sites must have a locally-appropriate grievance mechanism, which is described in Iluka’s Grievance Management Procedure and meets the UN Guiding Principles on Business and Human Rights. All complaints are taken seriously and investigated, and all grievances of a medium to high-level classification are reported to Iluka's Board as part of their monthly Sustainability Performance Report.
To provide feedback or register a grievance, email:</t>
  </si>
  <si>
    <t>communities.support@iluka.com</t>
  </si>
  <si>
    <t xml:space="preserve">Whistleblower Policy
External independent whistle-blower service STOPline </t>
  </si>
  <si>
    <t>https://ilukaresources.stoplinereport.com</t>
  </si>
  <si>
    <t>Iluka's response</t>
  </si>
  <si>
    <t xml:space="preserve">Iluka currently does not disclose this information. </t>
  </si>
  <si>
    <t>Iluka currently does not record this information.</t>
  </si>
  <si>
    <t>Iluka currently does not collect this information.</t>
  </si>
  <si>
    <t>Throughout the lifecycle of Iluka's operations process and non-process waste is generated and managed in accordance with site-specific waste management plans. The majority of waste generated by Iluka’s operations is inert, comprising of sand tailings, overburden, clay materials and oversize rock which is progressively backfilled and rehabilitated. Other process waste generated is re-used where possible or disposed in designated onsite waste storage facilities.</t>
  </si>
  <si>
    <t xml:space="preserve">Each of Iluka’s operations manages its waste in accordance with a waste management plan. We aim to manage our waste and product materials through mining and processing to ensure they are handled, stored and disposed of appropriately. </t>
  </si>
  <si>
    <t>Where Iluka is making significant operational changes, we provide timely disclosure and consult with employees in accordance with mechanisms under relevant industrial instruments. Through consultation we take into account employees’ circumstances and needs, and all reasonable measures are taken to mitigate any adverse effects of the changes on employees.</t>
  </si>
  <si>
    <t>Iluka has established Health and Safety Committees across its operations. Committees comprise of elected Health and Safety Representatives, Management personnel, and representatives from Iluka’s contract partners where applicable. The role of each committee is to review operation-specific safety performance and be the conduit for the consultation process on health and safety matters. The committees are empowered to raise concerns, make improvement recommendations and provide health and safety guidance to the specific operation. Iluka also has established an Executive Sustainability Committee and Board Sustainability Committee.</t>
  </si>
  <si>
    <t>Not applicable as it relates to the response to MM6.</t>
  </si>
  <si>
    <t xml:space="preserve">Iluka did not make any financial or in-kind political contributions. Iluka maintains a gift and entertainment register, in accordance with the Iluka Anti-Bribery and Corruption Procedure. </t>
  </si>
  <si>
    <t>Nil</t>
  </si>
  <si>
    <t>100% of Iluka’s operations have closure plans in place.</t>
  </si>
  <si>
    <t>TCFD pillar</t>
  </si>
  <si>
    <t>Recommended disclosure</t>
  </si>
  <si>
    <t>Detail</t>
  </si>
  <si>
    <t>Governance</t>
  </si>
  <si>
    <t>Strategy</t>
  </si>
  <si>
    <t>Risk management</t>
  </si>
  <si>
    <t>Metrics and targets</t>
  </si>
  <si>
    <t>Aspect</t>
  </si>
  <si>
    <t>ESG indices</t>
  </si>
  <si>
    <t>Maximum rating</t>
  </si>
  <si>
    <t xml:space="preserve">S&amp;P Global Dow Jones Sustainability Index </t>
  </si>
  <si>
    <t>Company score 57
Percentile rank 85th
DJSI Member (Australia)</t>
  </si>
  <si>
    <t>Company score 57
Percentile rank 76th
DJSI Member (Australia)</t>
  </si>
  <si>
    <t>Company score 57 
Percentile rank 80th
DJSI Member (Australia)</t>
  </si>
  <si>
    <t>Company score 52
Percentile rank 72nd
DJSI Member (Australia)</t>
  </si>
  <si>
    <t>FTSE Russell - FTSE4Good Index Series</t>
  </si>
  <si>
    <t>Company score 3.6
Percentile rank 72
FTSE4Good Index Series Constituent</t>
  </si>
  <si>
    <t>Company score 3.3
Percentile rank 51
FTSE4Good Index Series Constituent</t>
  </si>
  <si>
    <t>Company score 3 
Percentile rank 49
FTSE4Good Index Series Constituent</t>
  </si>
  <si>
    <t>Ratings benchmarks</t>
  </si>
  <si>
    <t>Australian Council of Superannuation Investors (ACSI)</t>
  </si>
  <si>
    <t>Leading</t>
  </si>
  <si>
    <t>Ecovadis</t>
  </si>
  <si>
    <t>Platinum</t>
  </si>
  <si>
    <t>Bronze</t>
  </si>
  <si>
    <t>No assessment</t>
  </si>
  <si>
    <t>Responded</t>
  </si>
  <si>
    <t>ISS ESG</t>
  </si>
  <si>
    <t>A+</t>
  </si>
  <si>
    <t>MSCI</t>
  </si>
  <si>
    <t>AAA</t>
  </si>
  <si>
    <t>A</t>
  </si>
  <si>
    <t>Sustainalytics</t>
  </si>
  <si>
    <t>Risk rating - Low</t>
  </si>
  <si>
    <t>Vigeo Eiris</t>
  </si>
  <si>
    <t>Term</t>
  </si>
  <si>
    <t>Definition</t>
  </si>
  <si>
    <t>Carbon emissions</t>
  </si>
  <si>
    <t>Community investment</t>
  </si>
  <si>
    <t>Contractor</t>
  </si>
  <si>
    <t xml:space="preserve">Any organisation or individual (other than an Iluka employee) who provides labour to Iluka pursuant to a contract of service. 
</t>
  </si>
  <si>
    <t>Employee</t>
  </si>
  <si>
    <t xml:space="preserve">Any person directly employed by Iluka in full-time, part-time or casual employment on a temporary or permanent basis pursuant to a contract of service.
</t>
  </si>
  <si>
    <t>Fatality</t>
  </si>
  <si>
    <t xml:space="preserve">A health or safety event where an injury or occupational illness has caused the death of one or more person(s).
</t>
  </si>
  <si>
    <t>Greenhouse gas (GHG)</t>
  </si>
  <si>
    <t xml:space="preserve">For our reporting purposes, these are the aggregate anthropogenic carbon dioxide equivalent (CO2-e) emissions of carbon dioxide (CO₂), methane (CH₄), nitrous oxide (N₂O). These are measured according to the National Greenhouse and Energy Reporting Regulations 2008 and the World Resources Institute/ World Business Council for Sustainable Development Greenhouse Gas Protocol.
</t>
  </si>
  <si>
    <t xml:space="preserve">GRI </t>
  </si>
  <si>
    <t>Injury</t>
  </si>
  <si>
    <t xml:space="preserve">An injury is temporary or permanent damage to tissue, muscle or bone typically caused by an identifiable event.
</t>
  </si>
  <si>
    <t>IUCN Red List of Threatened Species</t>
  </si>
  <si>
    <t xml:space="preserve">The International Union for Conservation of Nature’s (IUCN) Red List of Threatened Species is a comprehensive global information source on the extinction risk of animals, fungi and plants. The Red List is a critical indicator of the health of the world’s biodiversity and indicates how close a species is to becoming extinct. The nine categories are Extinct, Extinct in the Wild, Critically Endangered, Endangered, Vulnerable, Near Threatened, Least Concern, Data Deficient and Not Evaluated.  
</t>
  </si>
  <si>
    <t>Lost time injuries</t>
  </si>
  <si>
    <t xml:space="preserve">Any work-related injury that results in:
_The injured worker being absent from work, as a result of the seriousness of the injury, for one full shift or longer; or 
_A mild/moderate permanent disabling injury. 
</t>
  </si>
  <si>
    <t xml:space="preserve">Mineral waste </t>
  </si>
  <si>
    <t xml:space="preserve">Waste materials removed from the mine void that are separated from the valuable minerals over various processing stages. These are handled, stored and disposed of according to their properties, environmental factors and regulations. 
Iluka handles non-hazardous and hazardous materials generated from mining and processing activities.
_Non-hazardous mineral materials include tailings, overburden and rock (oversized material).
_Hazardous mineral materials include char, slimes, neutralised unused acid and contaminated demolition materials.
</t>
  </si>
  <si>
    <t>Materiality</t>
  </si>
  <si>
    <t xml:space="preserve">Materiality is a standard process that supports corporate sustainability reporting. Applied annually, the materiality process aims to establish the sustainability topics most material to a business, defining priority topics that:
_Reflect the importance of economic, social and environmental impacts of the business; and
_Substantively influence the assessments and decisions of stakeholders.  
</t>
  </si>
  <si>
    <t>Medical treatment injuries</t>
  </si>
  <si>
    <t xml:space="preserve">Any work related injury that requires treatment, or under the specific order of, a medical practitioner or any injury that could be considered as being one that would normally be treated by a medical practitioner.  
</t>
  </si>
  <si>
    <t>Non-mineral waste</t>
  </si>
  <si>
    <t>Occupational illness</t>
  </si>
  <si>
    <t xml:space="preserve">An abnormal work-related condition or disorder including both acute and chronic illnesses, such as, but not limited to, a skin disease, respiratory disorder, hearing loss or poisoning. Occupational illnesses may be caused by exposure to agents, toxins, pathogens or other factors which may be the result of inhalation, absorption, ingestion or direct contact. 
</t>
  </si>
  <si>
    <t>Occupational Exposure Limit (OEL)</t>
  </si>
  <si>
    <t>Represents the maximum airborne concentration of a toxic substance to which a worker can be exposed over a period of time without suffering any harmful consequences.</t>
  </si>
  <si>
    <t>Permanent disabling injuries/illnesses</t>
  </si>
  <si>
    <t>The degree to which an illness is classified as disabling is based on the American Medical Association’s Guide to the Evaluation of Permanent Impairment, 5th Edition (AMA5) and Safe Work Australia’s National Permanent Impairment Guide.</t>
  </si>
  <si>
    <t>Recordable injuries</t>
  </si>
  <si>
    <t xml:space="preserve">A recordable injury case is a new case of sufficient severity that it requires medical treatment beyond first aid or results in the worker’s inability to perform his or her routine work function on the next calendar day.
</t>
  </si>
  <si>
    <t>Restricted work case injuries</t>
  </si>
  <si>
    <t xml:space="preserve">An occupational injury that results in an worker on or after the next calendar day after the injury being: 
_assigned alternate or restricted duties;  
_unable to perform one or more of their routine functions; or 
_unable to work a full day of normal duties. </t>
  </si>
  <si>
    <t>Major environmental incidents</t>
  </si>
  <si>
    <t xml:space="preserve">Level 5 incidents as defined by Iluka’s HSEC Guideline Hazard, Incident and Emergency Classification. Level 5 incidents have an environmental consequence that represents very serious long term environmental impairment of the ecosystem function.
</t>
  </si>
  <si>
    <t>Major social incidents</t>
  </si>
  <si>
    <t xml:space="preserve">Level 5 incidents as defined by Iluka’s HSEC Guideline Hazard, Incident and Emergency Classification. Level 5 incidents have an stakeholder consequence that represents very serious widespread social impacts and/or irreparable damage to highly valued items.
</t>
  </si>
  <si>
    <t>Severity</t>
  </si>
  <si>
    <t xml:space="preserve">The degree to which an injury is classified as disabling based on the American Medical Association’s Guide to the Evaluation of Permanent Impairment.
Severity frequency rate is calculated by: Days Lost to Injury per one million man hours worked per annum
</t>
  </si>
  <si>
    <t>Tailings</t>
  </si>
  <si>
    <t xml:space="preserve">The residue or wastes that come out of the ‘tail’ end of a processing plant, generally a fine-grained product. The processes themselves are generally water based and the tailings, are, for the most part, produced as a slurry of solid particles suspended in water.
</t>
  </si>
  <si>
    <t>Total Recordable Injury Frequency Rate (TRIFR)</t>
  </si>
  <si>
    <t xml:space="preserve">Frequency rate is calculated by: 
Total recordable injuries multiplied by one million man hours divided by the total hours worked per annum
</t>
  </si>
  <si>
    <t>Total Recordable Occupational Illness Frequency Rate (TROIFR)</t>
  </si>
  <si>
    <t xml:space="preserve">Frequency rate is calculated by: 
Total occupational illnesses multiplied by one million man hours divided by the total hours worked per annum
</t>
  </si>
  <si>
    <t>Underlying Group EBITDA</t>
  </si>
  <si>
    <t xml:space="preserve">Underlying Group earnings before interest, tax, depreciation and amortization (EBITDA) excludes non-recurring adjustments including impairments and changes to rehabilitation provisions for closed sites which are non-cash in nature.
</t>
  </si>
  <si>
    <t>Develop Iluka's Water Accounting Framework for Australian operational sites</t>
  </si>
  <si>
    <t>Company score 3.7
Percentile rank 72
FTSE4Good Index Series Constituent</t>
  </si>
  <si>
    <t>Sustainability Committee Charter</t>
  </si>
  <si>
    <t>Supplier Code of Conduct</t>
  </si>
  <si>
    <t>Improve representation of women and Aboriginal and Torres Strait Islander peoples in the Australian workforce to meet diversity targets of 30% and 8% respectively</t>
  </si>
  <si>
    <t xml:space="preserve">Australia - Eucla Basin </t>
  </si>
  <si>
    <t>Sustainability Data Book 2022</t>
  </si>
  <si>
    <t>2022 Materiality assessment and topics</t>
  </si>
  <si>
    <t xml:space="preserve">2022 Materiality </t>
  </si>
  <si>
    <t xml:space="preserve">2022 Materiality assessment and topics  </t>
  </si>
  <si>
    <t>Workforce safety overview - Iluka Resources Limited</t>
  </si>
  <si>
    <t>Workforce health overview - Iluka Resources Limited</t>
  </si>
  <si>
    <r>
      <t>Workforce by employment type</t>
    </r>
    <r>
      <rPr>
        <b/>
        <vertAlign val="superscript"/>
        <sz val="14"/>
        <color theme="1"/>
        <rFont val="Calibri"/>
        <family val="2"/>
        <scheme val="minor"/>
      </rPr>
      <t>(a)</t>
    </r>
    <r>
      <rPr>
        <b/>
        <sz val="14"/>
        <color theme="1"/>
        <rFont val="Calibri"/>
        <family val="2"/>
        <scheme val="minor"/>
      </rPr>
      <t xml:space="preserve"> and gender - Iluka Resources Limited</t>
    </r>
  </si>
  <si>
    <t>Workforce gender diversity by employee category - Iluka Resources Limited</t>
  </si>
  <si>
    <t xml:space="preserve">Total Iluka Resources Limited </t>
  </si>
  <si>
    <t>New employee hires by Iluka country of presence - Iluka Resources Limited</t>
  </si>
  <si>
    <r>
      <t>Employee turnover by Iluka country of presence</t>
    </r>
    <r>
      <rPr>
        <b/>
        <vertAlign val="superscript"/>
        <sz val="14"/>
        <color theme="1"/>
        <rFont val="Calibri"/>
        <family val="2"/>
        <scheme val="minor"/>
      </rPr>
      <t>(a)</t>
    </r>
    <r>
      <rPr>
        <b/>
        <sz val="14"/>
        <color theme="1"/>
        <rFont val="Calibri"/>
        <family val="2"/>
        <scheme val="minor"/>
      </rPr>
      <t xml:space="preserve"> - Iluka Resources Limited</t>
    </r>
  </si>
  <si>
    <t>Employee parental leave by Iluka country of presence - Iluka Resources Limited</t>
  </si>
  <si>
    <t>Employee training and development - Iluka Resources Limited</t>
  </si>
  <si>
    <t>Number of employees that took parental leave during 2022</t>
  </si>
  <si>
    <t xml:space="preserve">Number of employees who returned from parental leave during 2022 </t>
  </si>
  <si>
    <t xml:space="preserve">Economic contributions - Iluka Resources Limited </t>
  </si>
  <si>
    <t xml:space="preserve">Company score 3.9 
Percentile rank 91
FTSE4Good Index Series Constituent
</t>
  </si>
  <si>
    <t>Total water use (megalitres) - Iluka Resources Limited</t>
  </si>
  <si>
    <t>Water withdrawals by source (megalitres) - Iluka Resources Limited</t>
  </si>
  <si>
    <t>Water withdrawals by quality (megalitres) - Iluka Resources Limited</t>
  </si>
  <si>
    <t>Water discharges by destination (megalitres) - Iluka Resources Limited</t>
  </si>
  <si>
    <t>Water discharges by quality (megalitres) - Iluka Resources Limited</t>
  </si>
  <si>
    <t>Mineral waste by type (kilotonnes) - Iluka Resources Limited</t>
  </si>
  <si>
    <t>Mineral waste by disposal location (kilotonnes) - Iluka Resources Limited</t>
  </si>
  <si>
    <t>Non-mineral waste by type (kilotonnes) - Iluka Resources Limited</t>
  </si>
  <si>
    <t>Non-mineral waste by disposal location (kilotonnes) - Iluka Resources Limited</t>
  </si>
  <si>
    <t>Reuse/recycle waste by disposal location (kilotonnes) - Iluka Resources Limited</t>
  </si>
  <si>
    <t>Energy use - Iluka Resources Limited</t>
  </si>
  <si>
    <t>Primary sources of energy used (percentage) - Iluka Resources Limited</t>
  </si>
  <si>
    <t>Energy use by Iluka country/regional presence (petajoule) - Iluka Resources Limited</t>
  </si>
  <si>
    <t>Greenhouse gas emissions - Iluka Resources Limited</t>
  </si>
  <si>
    <t>Sources of total greenhouse gas emissions (percentage) - Iluka Resources Limited</t>
  </si>
  <si>
    <r>
      <t>Total</t>
    </r>
    <r>
      <rPr>
        <vertAlign val="superscript"/>
        <sz val="11"/>
        <color theme="1"/>
        <rFont val="Calibri"/>
        <family val="2"/>
        <scheme val="minor"/>
      </rPr>
      <t>(a)</t>
    </r>
  </si>
  <si>
    <t>(a) Some total figures may vary due to rounding.</t>
  </si>
  <si>
    <t>Reactive metrics - Iluka Resources Limited</t>
  </si>
  <si>
    <t xml:space="preserve">Percentage of injury types - Iluka Resources Limited </t>
  </si>
  <si>
    <t>Number of confirmed occupational illness types - Iluka Resources Limited</t>
  </si>
  <si>
    <t>Reactive metrics - Iluka Group (including discontinued operations)</t>
  </si>
  <si>
    <t>Workforce safety overview - Iluka Group (including discontinued operations)</t>
  </si>
  <si>
    <t>Percentage of injury types - Iluka Group (including discontinued operations)</t>
  </si>
  <si>
    <t>Workforce health overview - Iluka Group (including discontinued operations)</t>
  </si>
  <si>
    <t>Number of confirmed occupational illness types - Iluka Group (including discontinued operations)</t>
  </si>
  <si>
    <t>Workforce distribution by Iluka country of presence - Iluka Resources Limited</t>
  </si>
  <si>
    <t>Iluka Resources Limited sustainability performance targets</t>
  </si>
  <si>
    <t>Economic contributions - Australia, Sierra Leone and Other (A$ million) - Iluka Group (including discontinued operations)</t>
  </si>
  <si>
    <t>Environmental incidents - Iluka Group (including discontinued operations)</t>
  </si>
  <si>
    <t xml:space="preserve">IUCN Red List species and national conservation list species with habitats in areas affected by Iluka's operations (number) </t>
  </si>
  <si>
    <t xml:space="preserve">Designated protected areas per Iluka country presence </t>
  </si>
  <si>
    <t>Energy use - Iluka Group (including discontinued operations)</t>
  </si>
  <si>
    <t xml:space="preserve">2022 Greenhouse gas emissions by Iluka country of presence (kilo tonnes of CO2 equivalent) - Iluka Resources Limited 
</t>
  </si>
  <si>
    <t>Primary sources of energy used (percentage) - Iluka Group (including discontinued operations)</t>
  </si>
  <si>
    <t>Energy use by Iluka country/regional presence (petajoule) - Iluka Group (including discontinued operations)</t>
  </si>
  <si>
    <t>Greenhouse gas emissions - Iluka Group (including discontinued operations)</t>
  </si>
  <si>
    <t>2022 Greenhouse gas emissions by Iluka country of presence (kilo tonnes of CO2 equivalent) - Iluka Group (including discontinued operations)</t>
  </si>
  <si>
    <t>Sources of total greenhouse gas emissions (percentage) - Iluka Group (including discontinued operations)</t>
  </si>
  <si>
    <t>Energy and emissions overview - Iluka Resources Limited</t>
  </si>
  <si>
    <t>Energy and emissions overview - Iluka Group (including discontinued operations)</t>
  </si>
  <si>
    <t>GRI content index</t>
  </si>
  <si>
    <t xml:space="preserve">GRI Standard </t>
  </si>
  <si>
    <t xml:space="preserve">Disclosure </t>
  </si>
  <si>
    <t xml:space="preserve">Location of Iluka's response </t>
  </si>
  <si>
    <t>General disclosures</t>
  </si>
  <si>
    <t>2-1 Organisational details</t>
  </si>
  <si>
    <t>2-3 Reporting period, frequency and contact point</t>
  </si>
  <si>
    <t>2-4 Restatements of information</t>
  </si>
  <si>
    <t>2-5 External assurance</t>
  </si>
  <si>
    <t>2-6 Activities, value chain and other business relationships</t>
  </si>
  <si>
    <t>2-7 Employees</t>
  </si>
  <si>
    <t>2-8 Workers who are not employees</t>
  </si>
  <si>
    <t>2-9 Governance structure and composition</t>
  </si>
  <si>
    <t xml:space="preserve">2-10 Nomination and selection of the highest governance body </t>
  </si>
  <si>
    <t xml:space="preserve">2-11 Chair of the highest governance body </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</si>
  <si>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</si>
  <si>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</si>
  <si>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</si>
  <si>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</si>
  <si>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</si>
  <si>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 on sustainable development</t>
  </si>
  <si>
    <t>2-18 Evaluation of the performance of the highest governance body</t>
  </si>
  <si>
    <t>2-19 Remuneration policies</t>
  </si>
  <si>
    <t xml:space="preserve">2-20 Process to determine remuneration </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</si>
  <si>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</si>
  <si>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</si>
  <si>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</si>
  <si>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</si>
  <si>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</si>
  <si>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</si>
  <si>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</si>
  <si>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</si>
  <si>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</si>
  <si>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</si>
  <si>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Material topics </t>
  </si>
  <si>
    <t>GRI 3: Material Topics 2021</t>
  </si>
  <si>
    <t>3-1 Process to determine material topics</t>
  </si>
  <si>
    <t>3-2 List of material topics</t>
  </si>
  <si>
    <t>Biodiversity</t>
  </si>
  <si>
    <t>3-3 Management of material topics</t>
  </si>
  <si>
    <t>Closure and legacy management</t>
  </si>
  <si>
    <t xml:space="preserve">Economic performance  </t>
  </si>
  <si>
    <t>GRI 201 Economic Performance 2016</t>
  </si>
  <si>
    <t>201-1 Direct economic value generated and distributed</t>
  </si>
  <si>
    <t>201-2 Financial implications and other risks and opportunities due to climate change</t>
  </si>
  <si>
    <t>201-4 Financial assistance received from government</t>
  </si>
  <si>
    <t>202-1 Ratios of standard entry level wage by gender compared to local minimum wage</t>
  </si>
  <si>
    <t>202-2 Proportion of senior management hired from the local community</t>
  </si>
  <si>
    <t>GRI 202 Market Presence 2016</t>
  </si>
  <si>
    <t>203-1 Infrastructure investments and services supported</t>
  </si>
  <si>
    <t>203-2 Significant indirect economic impacts</t>
  </si>
  <si>
    <t>GRI 203 Indirect Economic Impacts 2016</t>
  </si>
  <si>
    <t>204-1 Proportion of spending on local suppliers</t>
  </si>
  <si>
    <t>GRI 204 Procurement Practices</t>
  </si>
  <si>
    <t>206-1 Legal actions for anti-competitive behavior, anti-trust, and monopoly practices</t>
  </si>
  <si>
    <t xml:space="preserve">205-1 Operations assessed for risks related to corruption </t>
  </si>
  <si>
    <t>205-2 Communication and training about anti-corruption policies and procedures</t>
  </si>
  <si>
    <t>205-3 Confirmed incidents of corruption and actions taken</t>
  </si>
  <si>
    <t>GRI 205 Anti-corruption 2016</t>
  </si>
  <si>
    <t>GRI 206 Anti-competitive Behaviour 2016</t>
  </si>
  <si>
    <t>207-1 Approach to tax</t>
  </si>
  <si>
    <t>207-2 Tax governance, control, and risk management</t>
  </si>
  <si>
    <t>207-3 Stakeholder engagement and management of concerns related to tax</t>
  </si>
  <si>
    <t>207-4 Country by country reporting</t>
  </si>
  <si>
    <t>GRI 207 Tax 2019</t>
  </si>
  <si>
    <t>302-1 Energy consumption within the organisation</t>
  </si>
  <si>
    <t>302-3 Energy intensity</t>
  </si>
  <si>
    <t>302-4 Reduction of energy consumption</t>
  </si>
  <si>
    <t>GRI 302 Energy 2016</t>
  </si>
  <si>
    <t>303-1 Interactions with water as a shared resource</t>
  </si>
  <si>
    <t xml:space="preserve">302-2 Management of water discharge-related impacts </t>
  </si>
  <si>
    <t xml:space="preserve">303-3 Water withdrawal </t>
  </si>
  <si>
    <t xml:space="preserve">303-4 Water discharge </t>
  </si>
  <si>
    <t>GRI 303 Water and Effluents 2018</t>
  </si>
  <si>
    <t>304-1 Operational sites owned, leased, managed in, or adjacent to, protected areas and areas of high biodiversity value outside protected areas</t>
  </si>
  <si>
    <t xml:space="preserve">304-2 Significant impacts of activities, products, and services on biodiversity </t>
  </si>
  <si>
    <t>304-3 Habitats protected or restored</t>
  </si>
  <si>
    <t>304-4 IUCN Red List species and national conservation list species with habitats in areas affected by operations</t>
  </si>
  <si>
    <t>MM1 Amount of land (owned or leased, and managed for production activities or extractive use) disturbed or rehabilitated</t>
  </si>
  <si>
    <t>MM2 The number and percentage of total sites identified as requiring biodiversity management plans according to stated criteria, and the number (percentage) of those sites with plans in place</t>
  </si>
  <si>
    <t>GRI 304 Biodiversity 2016</t>
  </si>
  <si>
    <t>G4 Sector Disclosures for Mining and Metals 2013</t>
  </si>
  <si>
    <t>305-1 Direct (Scope 1) GHG emissions</t>
  </si>
  <si>
    <t>305-2 Energy indirect (Scope 2) GHG emissions</t>
  </si>
  <si>
    <t>305-3 Other indirect (Scope 3) GHG emissions</t>
  </si>
  <si>
    <t>305-4 GHG emissions intensity</t>
  </si>
  <si>
    <t>305-5 Reduction of GHG emissions</t>
  </si>
  <si>
    <t>305-7 Nitrogen oxides (NOX), sulfur oxides (SOX), and other significant air emissions</t>
  </si>
  <si>
    <t>GRI 305 Emissions 2016</t>
  </si>
  <si>
    <t>306-1 Waste generation and significant waste-related impacts</t>
  </si>
  <si>
    <t>306-2 Management of significant waste-related impacts</t>
  </si>
  <si>
    <t xml:space="preserve">306-3 Waste generated </t>
  </si>
  <si>
    <t>306-4 Waste diverted from disposal</t>
  </si>
  <si>
    <t>306-5 Waste directed to disposal</t>
  </si>
  <si>
    <t>MM3 Total amounts of overburden, rock, tailings, and sludges and their associated risks</t>
  </si>
  <si>
    <t>GRI 306 Waste 2020</t>
  </si>
  <si>
    <t>301-1 Materials used by weight or volume</t>
  </si>
  <si>
    <t>301-2 Recycled input materials used</t>
  </si>
  <si>
    <t>GRI 301 Materials 2016</t>
  </si>
  <si>
    <t>402-1 Minimum notice periods regarding operational changes</t>
  </si>
  <si>
    <t xml:space="preserve">MM4 Number of strikes and lock-outs exceeding one week’s duration, by country </t>
  </si>
  <si>
    <t>GRI 402 Labor/Management Relations 2016</t>
  </si>
  <si>
    <t>401-1 New employee hires and employee turnover</t>
  </si>
  <si>
    <t>401-2 Benefits provided to full-time employees that are not provided to temporary or part-time employees</t>
  </si>
  <si>
    <t>401-3 Parental leave</t>
  </si>
  <si>
    <t>GRI 401 Employment 2016</t>
  </si>
  <si>
    <t>403-1 Occupational health and safety management system</t>
  </si>
  <si>
    <t xml:space="preserve">403-2 Hazard identification, risk assessment, and incident investigation  </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</si>
  <si>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</si>
  <si>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</si>
  <si>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</si>
  <si>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</si>
  <si>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</si>
  <si>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</si>
  <si>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</si>
  <si>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</si>
  <si>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403 Occupational Health and Safety 2018</t>
  </si>
  <si>
    <t>404-1 Average hours of training per year per employee</t>
  </si>
  <si>
    <t>404-2 Programs for upgrading employee skills and transition assistance programs</t>
  </si>
  <si>
    <t>404-3 Percentage of employees receiving regular performance and career development reviews</t>
  </si>
  <si>
    <t>GRI 404 Training and Education 2016</t>
  </si>
  <si>
    <t>405-1 Diversity of governance bodies and employees</t>
  </si>
  <si>
    <t>405-2 Ratio of basic salary and remuneration of women to men</t>
  </si>
  <si>
    <t>GRI 405 Diversity and Equal Opportunity 2016</t>
  </si>
  <si>
    <t>GRI 406 Non-discrimination 2016</t>
  </si>
  <si>
    <t>406-1 Incidents of discrimination and corrective actions taken</t>
  </si>
  <si>
    <t>GRI 408 Child Labor 2016</t>
  </si>
  <si>
    <t>408-1 Operations and suppliers at significant risk for incidents of child labor</t>
  </si>
  <si>
    <t>GRI 409 Forced or Compulsory Labor 2016</t>
  </si>
  <si>
    <t>409-1 Operations and suppliers at significant risk for incidents of forced or compulsory labor</t>
  </si>
  <si>
    <t>GRI 410 Security Practices 2016</t>
  </si>
  <si>
    <t>410-1 Security personnel trained in human rights policies or procedures</t>
  </si>
  <si>
    <t>GRI 411 Rights of Indigenous Peoples 2016</t>
  </si>
  <si>
    <t>411-1 Incidents of violations involving rights of Indigenous peoples</t>
  </si>
  <si>
    <t>MM5 Total number of operations taking place in or adjacent to Indigenous peoples’ territories, and number and percentage of operations or sites where there are formal agreements with Indigenous peoples’ communities</t>
  </si>
  <si>
    <t>MM6 Number and description of significant disputes relating to land use, customary rights of local communities and Indigenous peoples</t>
  </si>
  <si>
    <t>MM7 The extent to which grievance mechanisms were used to resolve disputes relating to land use, customary rights of local communities and Indigenous peoples, and the outcomes</t>
  </si>
  <si>
    <t>MM9 Sites where resettlements took place, the number of households resettled in each, and how their livelihoods were affected in the process</t>
  </si>
  <si>
    <t>GRI 413 Local Communities 2016</t>
  </si>
  <si>
    <t>413- 1 Operations with local community engagement, impact assessments, and development programs</t>
  </si>
  <si>
    <t>413-2 Operations with significant actual and potential negative impacts on local communities</t>
  </si>
  <si>
    <t>414-1 New suppliers that were screened using social criteria</t>
  </si>
  <si>
    <t>414-2 Negative social impacts in the supply chain and actions taken</t>
  </si>
  <si>
    <t>GRI 414 Supplier Social Assessment 2016</t>
  </si>
  <si>
    <t>415-1 Political contributions</t>
  </si>
  <si>
    <t>GRI 415 Public Policy 2016</t>
  </si>
  <si>
    <t>GRI 308 Supplier Environmental Assessment 2016</t>
  </si>
  <si>
    <t>308-1 New suppliers that were screened using environmental criteria</t>
  </si>
  <si>
    <t>308-2 Negative environmental impacts in the supply chain and actions taken</t>
  </si>
  <si>
    <t>MM8 Number (and percentage) of company operating sites where artisanal and small-scale mining (asm) takes place on, or adjacent to, the site; the associated risks and the actions taken to manage and mitigate these risks</t>
  </si>
  <si>
    <t xml:space="preserve">MM10 Number and percentage of operations with closure plans </t>
  </si>
  <si>
    <t>418-1 Substantiated complaints concerning breaches of customer privacy and losses of customer data</t>
  </si>
  <si>
    <t>GRI 418 Customer Privacy 2016</t>
  </si>
  <si>
    <t>GRI 416 Customer Health and Safety 2016</t>
  </si>
  <si>
    <t>416-1 Assessment of the health and safety impacts of product and service categories</t>
  </si>
  <si>
    <t>416-2 Incidents of non-compliance concerning the health and safety impacts of products and services</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</si>
  <si>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</si>
  <si>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</si>
  <si>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</si>
  <si>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</si>
  <si>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GRI 2: General Disclosures 2021</t>
  </si>
  <si>
    <t>2-2 Entities included in the organisation's sustainability reporting</t>
  </si>
  <si>
    <t>Annual, for calendar year 01 January 2022 to 31 December 2022</t>
  </si>
  <si>
    <t>2022 Corporate Governance Statement</t>
  </si>
  <si>
    <t>303-5 Water consumption</t>
  </si>
  <si>
    <t>The reporting of Modern Slavery risk including child labor within Iluka's supply chain will be disclosed in Iluka's 2022 Modern Slavery Statement.</t>
  </si>
  <si>
    <t>The reporting of Modern Slavery risk including forced or compulsory labor within Iluka's supply chain will be disclosed in Iluka's 2022 Modern Slavery Statement.</t>
  </si>
  <si>
    <t>302-2 Energy consumption outside of the organisation</t>
  </si>
  <si>
    <t>302-5 Reductions in energy requirements of products and services</t>
  </si>
  <si>
    <t>305-6 Emissions of ozone-depleting substances (ODS)</t>
  </si>
  <si>
    <t>201-3 Defined benefit plan obligations and other retirement plans</t>
  </si>
  <si>
    <t>301-3 Reclaimed product and their packaging materials</t>
  </si>
  <si>
    <r>
      <rPr>
        <b/>
        <sz val="11"/>
        <color theme="1"/>
        <rFont val="Calibri"/>
        <family val="2"/>
        <scheme val="minor"/>
      </rPr>
      <t>Statement of use</t>
    </r>
    <r>
      <rPr>
        <sz val="11"/>
        <color theme="1"/>
        <rFont val="Calibri"/>
        <family val="2"/>
        <scheme val="minor"/>
      </rPr>
      <t xml:space="preserve">
Iluka Resources Limited has reported in accordance with the GRI Standards for the period 1 January 2022 to 31 December 2022.  
GRI 1: Foundation 2021 has been applied, in addition to the G4 Sector Disclosures for Mining and Metals 2013.</t>
    </r>
  </si>
  <si>
    <t xml:space="preserve">     </t>
  </si>
  <si>
    <t xml:space="preserve">Iluka is a foundation member of the ZIA, which provides a forum for the cooperation and exchange of ideas and information on scientific and technical matters related to the zircon value chain. 
</t>
  </si>
  <si>
    <t>Company score 53
Percentile rank 65th
DJSI Member (Australia)</t>
  </si>
  <si>
    <t>Comprehensive (previously called Leading)</t>
  </si>
  <si>
    <t>Comprehensive</t>
  </si>
  <si>
    <t xml:space="preserve">C
Transparency level Very High </t>
  </si>
  <si>
    <t xml:space="preserve">C
Transparency level High </t>
  </si>
  <si>
    <t>C
Transparency level Medium</t>
  </si>
  <si>
    <t>C-
Transparency level Medium</t>
  </si>
  <si>
    <t xml:space="preserve">Engagement with governments and regulators to build and maintain relationships and ensure a mutual understanding of policy, regulation and development implications. Also in shared interests in project development.  
Topics of interest include:
_Regulatory and legal compliance
_Responsible business conduct 
_Occupational safety
_Socio-economic contributions and investment
_Environmental and cultural heritage protection
_Climate change responses
_Employment and procurement 
_Shared arrangement with Australian Government on the Eneabba Rare Earth Refinery project
 </t>
  </si>
  <si>
    <t>Annual Report 2022</t>
  </si>
  <si>
    <t>Corporate Governance Statement and Appendix 4G 2022</t>
  </si>
  <si>
    <t>Workplace Gender Equality Report 2021-22</t>
  </si>
  <si>
    <r>
      <t xml:space="preserve">Iluka acknowledges the diversity of Indigenous cultures and uses the terminology Indigenous peoples' territories, cultures and histories when talking in a global context. Iluka’s Australian operations are located on the traditional lands of seven different Traditional Owner groups. Iluka currently has two agreements in place with Traditional Owners and one Memorandum of Understanding in development. 
</t>
    </r>
    <r>
      <rPr>
        <b/>
        <sz val="11"/>
        <color theme="1"/>
        <rFont val="Calibri"/>
        <family val="2"/>
        <scheme val="minor"/>
      </rPr>
      <t>FAR WEST COAST NATIVE TITLE HOLDERS</t>
    </r>
    <r>
      <rPr>
        <sz val="11"/>
        <color theme="1"/>
        <rFont val="Calibri"/>
        <family val="2"/>
        <scheme val="minor"/>
      </rPr>
      <t xml:space="preserve">
Iluka has an ongoing relationship with the Traditional Owners at its Jacinth-Ambrosia operations in South Australia. The relationship is underpinned by the Native Title Mining Agreement (NTMA) with the Far West Coast (FWC) Native Title holders which has been in place since December 2007. 
The FWC Native Title Holders and communities are represented on the FWC Liaison Committee. All native title mining agreement (NTMA) related engagement or Jacinth-Ambrosia operational updates are required to go through the Liaison Committee, and any community visits and/or activities must be reported to the Liaison Committee through the quarterly meetings. This is managed by the Indigenous Relations Officer, who also</t>
    </r>
    <r>
      <rPr>
        <sz val="11"/>
        <color rgb="FFFF0000"/>
        <rFont val="Calibri"/>
        <family val="2"/>
        <scheme val="minor"/>
      </rPr>
      <t xml:space="preserve"> </t>
    </r>
    <r>
      <rPr>
        <sz val="11"/>
        <rFont val="Calibri"/>
        <family val="2"/>
        <scheme val="minor"/>
      </rPr>
      <t>plays a leading role in the engagement of</t>
    </r>
    <r>
      <rPr>
        <sz val="11"/>
        <color rgb="FFFF0000"/>
        <rFont val="Calibri"/>
        <family val="2"/>
        <scheme val="minor"/>
      </rPr>
      <t xml:space="preserve"> </t>
    </r>
    <r>
      <rPr>
        <sz val="11"/>
        <color theme="1"/>
        <rFont val="Calibri"/>
        <family val="2"/>
        <scheme val="minor"/>
      </rPr>
      <t xml:space="preserve">Aboriginal employees and contractors. 
The most senior Iluka representative on site, the Operations Manager, is responsible for the day to day relationship with the FWC, and is in contact with the FWC on a weekly basis. The FWC Liaison Committee are regular visitors to the operations to inspect the site and monitor cultural heritage matters. Any artefacts identified are dealt with in strict accordance with the Cultural Heritage Management Plan set out in the NTMA. All employees and contractors complete cultural awareness training every two years. 
Iluka’s Managing Director also has a direct relationship with the leadership of the FWC.
</t>
    </r>
    <r>
      <rPr>
        <b/>
        <sz val="11"/>
        <color theme="1"/>
        <rFont val="Calibri"/>
        <family val="2"/>
        <scheme val="minor"/>
      </rPr>
      <t xml:space="preserve">
YUED PEOPLE</t>
    </r>
    <r>
      <rPr>
        <sz val="11"/>
        <color theme="1"/>
        <rFont val="Calibri"/>
        <family val="2"/>
        <scheme val="minor"/>
      </rPr>
      <t xml:space="preserve">
In Western Australia Iluka has established relationships with the Yued People and has a voluntary co-operation agreement in place for Iluka’s Cataby mine, which has been operating since 2019. 
The agreement sets out agreed Aboriginal Heritage Protocols for Iluka to follow and requires Iluka to take into account the cultural concerns of the Yued People when conducting its operations. Heritage surveys were undertaken before construction of the mine and have been expanded where there has been additional footprint and exploration. All employees and contractors at Cataby complete cultural awareness training which also covers the Aboriginal Heritage Protocols. 
A bi-annual meeting of a joint Iluka-Yued Implementation Committee acts as a forum for discussion on a number of matters including employment, training and business opportunities for Yued People at the mine, mining operations and any effects on Yued People, including environmental impacts, mine closure and rehabilitation, and implementing the cultural heritage protocol.
Recent initiatives to support potential recruits include a driving programme through the Wheatbelt Driving School to teach young people to drive, and supporting job-ready training programmes at the local TAFE institute.
</t>
    </r>
    <r>
      <rPr>
        <b/>
        <sz val="11"/>
        <color theme="1"/>
        <rFont val="Calibri"/>
        <family val="2"/>
        <scheme val="minor"/>
      </rPr>
      <t>YAMATJI SOUTHERN REGIONAL ABORIGINAL CORPORATION</t>
    </r>
    <r>
      <rPr>
        <sz val="11"/>
        <color theme="1"/>
        <rFont val="Calibri"/>
        <family val="2"/>
        <scheme val="minor"/>
      </rPr>
      <t xml:space="preserve">
In the Mid-West Region in Western Autralia, Iluka has undertaken steps to further develop its relationship with the Yamatji People, the Traditonal Owners of the land on which its Narngulu Mineral Separation Plant is located and the Eneabba Rare Earths Refinery will be built.
Iluka has committed to supporting the Yamatji Southern Regional Corporation in its efforts to conduct community consultation and engagement initiatives, and distribute information across Yamatji Country about the Eneabba project. </t>
    </r>
  </si>
  <si>
    <t>In 2022 Iluka onboarded 281 new suppliers and vendors who were all screened using the Iluka Modern Slavery Supplier Assessment Questionnaire.</t>
  </si>
  <si>
    <t xml:space="preserve">Iluka has ongoing research projects with the BGPA at Kings Park including the pollination biology of restored vegetation, the provenance effect of seed collection for restoration with changing climate, and the soil microbiology of rehabilitated mine sites. The latter project is part of a larger research programme comparing the soil microbiology of postmining and natural ecosystems, in collaboration with other mining companies and the Australian Microbiome Initiative.
</t>
  </si>
  <si>
    <t xml:space="preserve">The CRC TiME was initiated in early 2020 through the Australian Government’s Cooperative Research Centre (CRC) Program, providing a vehicle to enable sustained industry, research and community collaboration. Iluka has continued its participation with TiME during 2022, actively supporting foundational projects and providing representation in project advisory committees. Iluka's Capel Wetlands have featured in two publications illustrating the regulatory challenges in realising a beneficial post mining land use. Iluka will support two new projects in 2023 - Mine Pit Lake Assessment and Management: A National Initiative to Support Mine Closure and Regional Opportunities; and A Systematic Approach to Regional Cumulative Effects Assessment (RCEA) to Support Transitions in Mining Economies.  
</t>
  </si>
  <si>
    <t>Total Recordable Injury Frequency Rate (TRIFR) - Total (employees and contractors)</t>
  </si>
  <si>
    <t>Total Recordable Injury Frequency Rate (TRIFR) - Employees</t>
  </si>
  <si>
    <t>Total Recordable Injury Frequency Rate (TRIFR) - Contractors</t>
  </si>
  <si>
    <t>Lost Time Injury Frequency Rate (LTIFR) - Total (employees and contractors)</t>
  </si>
  <si>
    <t>Number of Medical Treatment Injuries (MTI)</t>
  </si>
  <si>
    <t>Number of hazards reported</t>
  </si>
  <si>
    <t>N/A</t>
  </si>
  <si>
    <t>Typhoid</t>
  </si>
  <si>
    <t>1:2</t>
  </si>
  <si>
    <r>
      <t>Number confirmed occupational illness cases</t>
    </r>
    <r>
      <rPr>
        <vertAlign val="superscript"/>
        <sz val="11"/>
        <color theme="1"/>
        <rFont val="Calibri"/>
        <family val="2"/>
        <scheme val="minor"/>
      </rPr>
      <t>(b)</t>
    </r>
    <r>
      <rPr>
        <sz val="11"/>
        <color theme="1"/>
        <rFont val="Calibri"/>
        <family val="2"/>
        <scheme val="minor"/>
      </rPr>
      <t xml:space="preserve"> - Total (employees and contractors) </t>
    </r>
  </si>
  <si>
    <t xml:space="preserve">(b) Occupational illness include employee malaria or typhoid cases recorded as work related if the employee or contractor contracted the illness while undertaking short term assignments at international locations other than their usual place of work. </t>
  </si>
  <si>
    <t>Complaints and social incidents - Iluka Resources Limited</t>
  </si>
  <si>
    <t>Operational sites owned, leased, managed in, or adjacent to, protected areas and areas of high biodiversity value outside protected areas - Iluka Resources Limited</t>
  </si>
  <si>
    <r>
      <t xml:space="preserve">1. Tailings storage facility name or identifier 
</t>
    </r>
    <r>
      <rPr>
        <sz val="12"/>
        <color theme="0"/>
        <rFont val="Calibri"/>
        <family val="2"/>
        <scheme val="minor"/>
      </rPr>
      <t>(grouped according to the location of Iluka Resources Limited operations)</t>
    </r>
  </si>
  <si>
    <t>Active: 2 cells 
Decomissioned: 1 external TSF and 8 in-pit cells</t>
  </si>
  <si>
    <t>30m (in-pit)</t>
  </si>
  <si>
    <t xml:space="preserve">1.7Mm3 (in-pit) </t>
  </si>
  <si>
    <t xml:space="preserve">January 2022
</t>
  </si>
  <si>
    <t xml:space="preserve">Active: 3 in-pit cells and 1 external sand stack
Decommissioned: 5 in-pit cells 
</t>
  </si>
  <si>
    <t>7.4Mm3 (in-pit across 3 cells) 
6.4Mm3 (sand stack above ground)
9.2Mm3 (decommissioned in 5 in-pit cells)</t>
  </si>
  <si>
    <t xml:space="preserve">17.6Mm3 (in-pit)
18.6Mm3 (sand tails) </t>
  </si>
  <si>
    <t>June 2022</t>
  </si>
  <si>
    <t xml:space="preserve">Both. External engineering support provided by Golder and CMW Geosciences. </t>
  </si>
  <si>
    <t>Yes. 
Based on risk assessment and hazard classification under DMP and ANCOLD.</t>
  </si>
  <si>
    <t>August 2022</t>
  </si>
  <si>
    <t>Yes. 
Dam break assessment completed in July 2022.</t>
  </si>
  <si>
    <t>November 2022</t>
  </si>
  <si>
    <t xml:space="preserve">External engineering support provided by Golder. </t>
  </si>
  <si>
    <t>Environmental incidents - Iluka Resources Limited</t>
  </si>
  <si>
    <t>(b) Other includes Iluka employees based in Brazil, China, India and Spain.</t>
  </si>
  <si>
    <t>(c) Other includes Iluka employees based in Brazil, China, India and Spain.</t>
  </si>
  <si>
    <t>(a) Other includes Iluka employees based in Brazil, China, India and Spain.</t>
  </si>
  <si>
    <t>Community investment contributions by Iluka country of presence (A$) - Iluka Group (including discontinued operations)</t>
  </si>
  <si>
    <t>Distribution of community investment contributions by type (percentage) - Iluka Group (including discontinued operations)</t>
  </si>
  <si>
    <t xml:space="preserve">In 2022, a total of 15,941 training courses comprising both face-to-face and online were completed across Iluka's workforce. This training equates to an average of 20 hours training per employee. </t>
  </si>
  <si>
    <t>0.2Mm3</t>
  </si>
  <si>
    <t>0.1Mm3</t>
  </si>
  <si>
    <t xml:space="preserve">(a) Emissions intensity includes Scope 1 and Scope 2 emissions. Includes zircon, synthetic rutile, rutile and monazite products. </t>
  </si>
  <si>
    <t>Total Scope 1 and Scope 2 emissions</t>
  </si>
  <si>
    <r>
      <t>Total</t>
    </r>
    <r>
      <rPr>
        <b/>
        <vertAlign val="superscript"/>
        <sz val="11"/>
        <color theme="1"/>
        <rFont val="Calibri"/>
        <family val="2"/>
        <scheme val="minor"/>
      </rPr>
      <t>(a)</t>
    </r>
  </si>
  <si>
    <r>
      <t>Methane (CH</t>
    </r>
    <r>
      <rPr>
        <vertAlign val="subscript"/>
        <sz val="11"/>
        <color theme="1"/>
        <rFont val="Calibri"/>
        <family val="2"/>
        <scheme val="minor"/>
      </rPr>
      <t>4</t>
    </r>
    <r>
      <rPr>
        <sz val="11"/>
        <color theme="1"/>
        <rFont val="Calibri"/>
        <family val="2"/>
        <scheme val="minor"/>
      </rPr>
      <t>)</t>
    </r>
  </si>
  <si>
    <r>
      <t>Nitrous Oxide (N</t>
    </r>
    <r>
      <rPr>
        <vertAlign val="subscript"/>
        <sz val="11"/>
        <color theme="1"/>
        <rFont val="Calibri"/>
        <family val="2"/>
        <scheme val="minor"/>
      </rPr>
      <t>2</t>
    </r>
    <r>
      <rPr>
        <sz val="11"/>
        <color theme="1"/>
        <rFont val="Calibri"/>
        <family val="2"/>
        <scheme val="minor"/>
      </rPr>
      <t>0)</t>
    </r>
  </si>
  <si>
    <t>Hydrofluorocarbons (HFCs)</t>
  </si>
  <si>
    <t>Perfluorocarbons (PFCs)</t>
  </si>
  <si>
    <r>
      <t>Sulphur Hexafluoride (SF</t>
    </r>
    <r>
      <rPr>
        <vertAlign val="subscript"/>
        <sz val="11"/>
        <color theme="1"/>
        <rFont val="Calibri"/>
        <family val="2"/>
        <scheme val="minor"/>
      </rPr>
      <t>6</t>
    </r>
    <r>
      <rPr>
        <sz val="11"/>
        <color theme="1"/>
        <rFont val="Calibri"/>
        <family val="2"/>
        <scheme val="minor"/>
      </rPr>
      <t>)</t>
    </r>
  </si>
  <si>
    <r>
      <t>Other emissions (tonnes)</t>
    </r>
    <r>
      <rPr>
        <b/>
        <vertAlign val="superscript"/>
        <sz val="12"/>
        <color theme="0"/>
        <rFont val="Calibri"/>
        <family val="2"/>
        <scheme val="minor"/>
      </rPr>
      <t>(a)</t>
    </r>
    <r>
      <rPr>
        <b/>
        <sz val="12"/>
        <color theme="0"/>
        <rFont val="Calibri"/>
        <family val="2"/>
        <scheme val="minor"/>
      </rPr>
      <t xml:space="preserve"> - Iluka Resources Limited</t>
    </r>
  </si>
  <si>
    <t xml:space="preserve">(a) Figures are reported for financial period (01 July to 30 June) of each year.  </t>
  </si>
  <si>
    <t>Impact</t>
  </si>
  <si>
    <r>
      <t>752</t>
    </r>
    <r>
      <rPr>
        <vertAlign val="superscript"/>
        <sz val="11"/>
        <color theme="1"/>
        <rFont val="Calibri"/>
        <family val="2"/>
        <scheme val="minor"/>
      </rPr>
      <t>(a)</t>
    </r>
  </si>
  <si>
    <t>(a) Figures restated from previous reporting period.</t>
  </si>
  <si>
    <r>
      <t>39,376</t>
    </r>
    <r>
      <rPr>
        <vertAlign val="superscript"/>
        <sz val="11"/>
        <color theme="1"/>
        <rFont val="Calibri"/>
        <family val="2"/>
        <scheme val="minor"/>
      </rPr>
      <t>(a)</t>
    </r>
  </si>
  <si>
    <t>Overburden</t>
  </si>
  <si>
    <t>Rock (oversized material)</t>
  </si>
  <si>
    <t>Non-hazardous mineral waste by composition (kilotonnes) - Iluka Resources Limited</t>
  </si>
  <si>
    <t>(a) All non-hazardous mineral waste is either backfilled or stockpiled for rehabilitation purposes.</t>
  </si>
  <si>
    <t>Reuse/recycle waste by type (kilotonnes) - Iluka Resources Limited</t>
  </si>
  <si>
    <r>
      <t>14</t>
    </r>
    <r>
      <rPr>
        <b/>
        <vertAlign val="superscript"/>
        <sz val="11"/>
        <rFont val="Calibri"/>
        <family val="2"/>
        <scheme val="minor"/>
      </rPr>
      <t>(a)</t>
    </r>
  </si>
  <si>
    <t>(a) Of the 2022 Level 3 environmental incidents, three related to hydrocarbon spills at discontinued operations.</t>
  </si>
  <si>
    <t>Employee gender diversity representation in Australian operations (percentage)</t>
  </si>
  <si>
    <t xml:space="preserve">Employee training </t>
  </si>
  <si>
    <t>Percentage of compliance with Iluka's training requirements</t>
  </si>
  <si>
    <t xml:space="preserve">Percentage of employees completed Safe Production Leadership training </t>
  </si>
  <si>
    <t>Percentage of employees completed behaviour expectations training</t>
  </si>
  <si>
    <t>Percentage of employees completed cultural competency training</t>
  </si>
  <si>
    <t>Percentage of employees completed mental health awareness training</t>
  </si>
  <si>
    <t>Whistleblower case activity - Iluka Group (including discontinued operations)</t>
  </si>
  <si>
    <t>Proactive metrics for Australian operations - Iluka Resources Limited</t>
  </si>
  <si>
    <t xml:space="preserve">Whistleblower cases by type (percentage) - Iluka Group (including discontinued operations) </t>
  </si>
  <si>
    <t xml:space="preserve">Number of legal actions pending or completed regarding anti-competitive behaviour and violations of anti-trust </t>
  </si>
  <si>
    <t>Total Iluka Resources Limited</t>
  </si>
  <si>
    <t>Total for Iluka Resources Limited</t>
  </si>
  <si>
    <t>Land footprint (hectares) - Iluka Resources Limited</t>
  </si>
  <si>
    <t xml:space="preserve">Iluka has partnered with the WA Mining Club to offer scholarship opportunities in metallurgy and chemical engineering. The students will be provided with exposure to the mineral sands industry at Iluka's operational sites, as well as mentoring from our production metallurgists. 
</t>
  </si>
  <si>
    <r>
      <t>5</t>
    </r>
    <r>
      <rPr>
        <vertAlign val="superscript"/>
        <sz val="11"/>
        <rFont val="Calibri"/>
        <family val="2"/>
        <scheme val="minor"/>
      </rPr>
      <t>(a)</t>
    </r>
  </si>
  <si>
    <r>
      <t>6</t>
    </r>
    <r>
      <rPr>
        <vertAlign val="superscript"/>
        <sz val="11"/>
        <rFont val="Calibri"/>
        <family val="2"/>
        <scheme val="minor"/>
      </rPr>
      <t>(b)</t>
    </r>
  </si>
  <si>
    <t>Percentage of Iluka Board and Executive members’ compliance with Iluka's anti-corruption training requirements</t>
  </si>
  <si>
    <t>Ethics and compliance training - Iluka Group (including discontinued operations)</t>
  </si>
  <si>
    <t>Business conduct - Iluka Group (including discontinued operations)</t>
  </si>
  <si>
    <t>Fines and prosecutions for non-compliance with laws and regulations - Iluka Group (including discontinued operations)</t>
  </si>
  <si>
    <t>Ethics and compliance training - Iluka Resources Limited</t>
  </si>
  <si>
    <t>(a) Of the five Level 3 environmental incidents, three relate to the release of turbid or saline water; one relates to the minor spill of mineral containing NORM; and one relates to a recurring Level 2 incident.</t>
  </si>
  <si>
    <t xml:space="preserve">Iluka has maintained a cooperative research partnership with the Department of Crop and Soil Environmental Sciences at Virginia Tech (formerly Virginia Polytechnic Institute and State University) since 2004. Research has included: management and analysis of crop rotation, yields and farming practices; native species revegetation trials; post-mining soil reconstruction research; and a trial to determine the net effects of mining on post disturbance water quality.  
</t>
  </si>
  <si>
    <t>Electric Mine Consortium (EMC)</t>
  </si>
  <si>
    <t>Rare Earths Industry Association (REIA)</t>
  </si>
  <si>
    <t xml:space="preserve">United Nations Sustainable Development Goals </t>
  </si>
  <si>
    <t xml:space="preserve">Ensure healthy lives and promote wellbeing for all at all ages
</t>
  </si>
  <si>
    <t xml:space="preserve">Ensure inclusive and equitable quality education and promote lifelong learning opportunities for all
</t>
  </si>
  <si>
    <t xml:space="preserve">Ensure availability and sustainable management of water and sanitation for all
</t>
  </si>
  <si>
    <t xml:space="preserve">Promote sustained, inclusive and sustainable economic growth, full productive employment and decent work for all
</t>
  </si>
  <si>
    <t xml:space="preserve">Build resilient infrastructure, promote inclusive and sustainable industrialisation and foster innovation 
</t>
  </si>
  <si>
    <t xml:space="preserve">Make cities and human settlements inclusive, safe, resilient and sustainable
</t>
  </si>
  <si>
    <t xml:space="preserve">Ensure sustainable consumption and production patterns
</t>
  </si>
  <si>
    <t xml:space="preserve">Take urgent action to combat climate change and its impacts
</t>
  </si>
  <si>
    <t xml:space="preserve">Protect, restore and promote sustainable use of terrestrial ecosystems, sustainably manage forests, combat desertification, and halt and reverse land degradation and halt biodiversity loss
</t>
  </si>
  <si>
    <t xml:space="preserve">Strengthen the means of implementation and revitalise the Global Partnership for Sustainable Development
</t>
  </si>
  <si>
    <t xml:space="preserve">The EMC is a group of mining and service companies collectively working to identify low emissions solutions aimed at supporting decarbonisation. Iluka is actively involved in EMC initiatives relating to energy storage; mine design; light and auxiliary infrastructure; electrical infrastructure; and surface and long haulage.
</t>
  </si>
  <si>
    <t xml:space="preserve">Iluka has partnered with Murdoch University's Harry Butler Institute since 2019 to conduct biodiversity and ecological research projects, such as the Carnaby Cockatoo project in the Cataby region and an aquatic assessment of the Capel Wetland's ecological values. The partnership also involves sponsorship of the Iluka Chair in Vegetation Science and Biogeography for a five-year term, which is occupied by Professor Laco (Ladislav) Mucina. Iluka’s ongoing sponsorship of the Iluka Chair continues to yield scientific knowledge in biodiversity through scientific publications. 
</t>
  </si>
  <si>
    <t xml:space="preserve">The REIA represents the global rare earth elements industry, which provides a forum for the cooperation and exchange of information and innovations. Iluka joined REIA in 2022. 
</t>
  </si>
  <si>
    <t xml:space="preserve">Iluka maintains links with researchers and PhD students at UWA’s School of Biological Sciences and School of Agriculture and Environment on projects related to mine rehabilitation. Iluka annually hosts a 4-day student field trip on Ecophysiology at Iluka's Eneabba mine site, as well as other PhD projects at Eneabba, where there is a long history of PhD training in vegetation and soil research. 
</t>
  </si>
  <si>
    <t xml:space="preserve">Iluka complete a sustainability materiality assessment every year to determine what is most important to Iluka’s stakeholders and business, and to ensure we focus on these material topics in Iluka's public reporting. Guided by the GRI Reporting Principles, the 2022 assessment combined feedback from internal Iluka subject matter specialists and senior leaders, together with an understanding of stakeholder expectations and the consideration of external influences. The assessment results were reviewed and endorsed by the Iluka Executive and Board Sustainability Committee. The table below presents the 2022 material topics.  
</t>
  </si>
  <si>
    <t xml:space="preserve">2022 Material topic 
(listed in alphabetical order)
</t>
  </si>
  <si>
    <t xml:space="preserve">The products Iluka supply are critical to a lower carbon economy. The way we manage Iluka's emissions footprint and build resilience to climate-related risks is important in managing the company's environmental impact as we move toward a lower carbon future. Internal and external stakeholder expectations in addressing the challenge are increasing, especially on setting targets and replacing high carbon/energy intensive sources and the financial impact on future projects.  
</t>
  </si>
  <si>
    <t xml:space="preserve">Protecting the integrity and conservation values of biodiverse and ecologically sensitive environments is of importance to Iluka and its stakeholders. The Australian Government recently released a new ten year action plan for Australia’s threatened species and names mining as a cause of species loss, which may impact future Iluka projects.
</t>
  </si>
  <si>
    <t xml:space="preserve">Ensuring the resilience of our business to adapt and continue during global and regional challenges. Protecting the health, safety and wellbeing of Iluka's workforce is paramount to ensure business continuity, as well as securing supply chains and reliable low-carbon energy sources. It’s important we strive to find better ways to operate and develop opportunities to continue the business.
</t>
  </si>
  <si>
    <t xml:space="preserve">Developing strong and lasting relationships enables Iluka to engage meaningfully with communities and partner to work to make a positive difference while minimising and managing potential impacts, and pursuing growth opportunities. This includes aspects relating to Iluka's operations, stakeholder agreements, regional strategies, and cultural and heritage matters to support current and future business.
</t>
  </si>
  <si>
    <t xml:space="preserve">Iluka's governance approach, ethical framework and practices adhere to high levels of honesty, integrity, compliance and transparency. These are vital to maintaining the trust and confidence of our people, local commmunities and other stakeholders.  
</t>
  </si>
  <si>
    <t xml:space="preserve">Iluka is committed to respecting human rights and seek to prevent or mitigate any negative impacts and maximise any positive impacts in Iluka's operations or activities. There is growing stakeholder interest in due diligence, mitigation and remediation actions, and performance, especially across the supply chain. Maintaining transparency in reporting of Iluka's activities builds trust. 
</t>
  </si>
  <si>
    <t xml:space="preserve">Iluka’s success is dependent on it's people. Fostering a diverse and inclusive work environment improves talent attraction and retention. Building the capability and skills of Iluka's workforce is crucial to achieve the company purpose and to realise new business opportunities. 
</t>
  </si>
  <si>
    <t xml:space="preserve">Iluka's operational performance depends on reliable access to quality water and the ability to responsibly manage available water sources. Water is a valuable resource and the company's water management practices are of interest to communities, governments and regulators, especially in regions experiencing high water volumes, water scarcity or ecologically sensitive environments. 
</t>
  </si>
  <si>
    <t>Conduct and compliance</t>
  </si>
  <si>
    <t xml:space="preserve">Biodiversity and land management </t>
  </si>
  <si>
    <t xml:space="preserve">Health and safety </t>
  </si>
  <si>
    <t xml:space="preserve">People </t>
  </si>
  <si>
    <t xml:space="preserve">Business conduct and compliance </t>
  </si>
  <si>
    <t xml:space="preserve">Water and waste management </t>
  </si>
  <si>
    <t>Water and waste management</t>
  </si>
  <si>
    <t>Iluka's stakeholders</t>
  </si>
  <si>
    <t xml:space="preserve">2022 Sustainability Data Book – Stakeholders tab
2022 Sustainability Data Book – Partnerships and collaborations tab
</t>
  </si>
  <si>
    <t xml:space="preserve">Stakeholders  </t>
  </si>
  <si>
    <t xml:space="preserve">Partnerships and collaborations </t>
  </si>
  <si>
    <t xml:space="preserve">Iluka utilises engineered tailings storage facilities (TSFs) situated within mine voids or externally located to mine pits to manage process waste. This process waste comprises of clay, silt and sand-sized tailings. 
Iluka applies a risk-based approach to actively mitigate potential impacts from TSFs on employees, local communities and the environment. Existing management systems are reviewed to facilitate alignment with the industry-recognised Australian National Committee on Large Dams (ANCOLD, 2019) guidelines, and the company continues to look at how the Global Industry Standard on Tailings Management may inform our future practices. Iluka uses external, independent geotechnical specialists to support the assessment of the company’s compliance with TSF guidelines and inform improvements in their management.
The following register includes Iluka Resources Limited TSFs as of 31 December 2022 and excludes discontinued operations.  
</t>
  </si>
  <si>
    <t>There were no reported incidents of violations as defined in Iluka’s HSEC Incident Classification Guideline during 2022.</t>
  </si>
  <si>
    <t xml:space="preserve">There were no resettlements undertaken during 2022 and there are no physical resettlement projects underway.
</t>
  </si>
  <si>
    <t>The reporting of modern slavery risk and impact within Iluka’s supply chain will be disclosed in Iluka's 2022 Modern Slavery Statement.</t>
  </si>
  <si>
    <t>There were no significant disputes reported during 2022 defined as Level 3 or above in Iluka’s HSEC Group Guideline on Hazard Incident Emergency Classification.</t>
  </si>
  <si>
    <t>Iluka reviews gender pay equity annually and adjusts any identified unexplainable gaps. Iluka currently does not disclose this information.</t>
  </si>
  <si>
    <t xml:space="preserve">Nil strikes or lock outs at Iluka operations in 2022. </t>
  </si>
  <si>
    <t xml:space="preserve">All standard benefits are provided to full-time and part-time employees at Iluka. Temporary employees, defined as casual employees at Iluka, receive benefits and entitlements aligned with the National Employment Standards and are excluded from participation in the short-term incentive program. Temporary employees are paid an additional loading within their pay in lieu of leave entitlements, except for paid family and domestic violence leave. </t>
  </si>
  <si>
    <t>2022 outcome</t>
  </si>
  <si>
    <t>Iluka’s governance around climate-related risks and opportunities.</t>
  </si>
  <si>
    <t>The Board's oversight of climate-related risks and opportunities.
The management's role in assessing and managing climate-related risks and opportunities.</t>
  </si>
  <si>
    <t>Iluka’s Board is responsible for measuring and reviewing the company’s performance against approved climate change response objectives, and to annually review climate-related risks and opportunities. Both the Sustainability Committee and Audit and Risk Committee of the Board assist the Board with management of climate change impacts, risks and opportunities. 
The Sustainability Committee monitors the effectiveness, performance and reporting of Iluka’s climate response and progress made against objectives. It receives regular progress reports on climate change from Iluka’s Executive team who are responsible for the implementation of Iluka’s sustainability strategy, of which the climate strategy is a key strategic priority. 
A member of the Executive is accountable for leading Iluka’s climate change response and developing the company’s decarbonisation pathway. An internal climate change working group consisting of multi-disciplinary cross-functional team members has been established to deliver on Iluka’s climate change work programme built to develop and implement Iluka’s decarbonisation pathway. 
Read more about the Board Charter, and Sustainability and Audit and Risk Committees online at www.iluka.com/about-iluka/governance</t>
  </si>
  <si>
    <t>Iluka’s actual and potential impact of climate-related risks and opportunities on its businesses, strategy, and financial planning where such information is material.</t>
  </si>
  <si>
    <t>The climate-related risks and opportunities identified over the short, medium and long term.</t>
  </si>
  <si>
    <t>The impact of climate-related risks and opportunities on businesses, strategy and financial planning.</t>
  </si>
  <si>
    <t>Iluka identifies and executes a range of measures to improve carbon efficiency in emission intensive processes and has commenced exploring alternatives to carbon-based reductants. Iluka seeks to maximise the efficient use of energy and is focused on product innovation and technological developments to help end users reduce emissions. 
Work will progress on undertaking additional lifecycle assessments on Iluka’s products; evaluating its Scope 3 emissions; determining an emission offset strategy; establishing a carbon emissions guideline for its products; and assessing and prioritising its emission reduction projects. 
Monitoring the scenario assumptions for identified risks and opportunities will help ensure their impact on the business is understood and controlled. Quantifying these risks informs business planning and decision-making processes to help ensure the business is resilient to different climate scenarios.</t>
  </si>
  <si>
    <t>Iluka’s approach to how it identifies, assesses and manages climate-related risks.</t>
  </si>
  <si>
    <t>Processes for identifying and assessing climate-related risks.
Processes for managing climate-related risks.
Processes for identifying, assessing and managing climate-related risk are integrated into the organisation's overall risk management.</t>
  </si>
  <si>
    <t xml:space="preserve">Iluka’s approach to managing risk through its risk management framework and internal controls are detailed in the Annual Report. 
The complex and prevalent nature of climate change means that climate-related risks and opportunities are reflected across Iluka’s risk profile. Iluka recognises the wide-ranging impacts of climate change and considers Climate change and carbon transition as a strategic risk category.  
Through climate modelling and scenario analysis Iluka seeks to understand and respond to climate risks and opportunities (See the Strategy section above). Annual reviews of climate-related risks and opportunities are undertaken to identify any material changes in the risk profile, and to determine actions required to address each risk. These risks inform the company's climate change response and internal climate change working group programme.
To date Iluka has completed separate physical risk and transition risk and opportunities assessments. The physical risks identified in 2019 are addressed at both the Group and operational levels. The outcomes of both the physical and transitional risk assessment are tracked through the strategic risk register, which records and describes climate-related risks and mitigating actions for the next ten years.
In addition to the assessment of Iluka’s existing operations, in 2022 Iluka commenced the assessment of physical risks to its future growth projects, to ensure both acute and chronic risks are identified and addressed appropriately through project development to eventual operation and closure. </t>
  </si>
  <si>
    <t>Iluka’s metrics and targets used to assess and manage relevant climate-related risks and opportunities where such information is material.</t>
  </si>
  <si>
    <t xml:space="preserve">Iluka supports the Financial Stability Board's Task Force on Climate-related Financial Disclosures (TCFD) recommendations and uses the TCFD framework to present its disclosures. This disclosure forms part of Iluka’s public disclosure of its climate change response and progress made in developing potential decarbonisation pathways. Read more about Iluka's climate change response in the Sustainability Report.
</t>
  </si>
  <si>
    <t xml:space="preserve">(a) The Sustainable Development Scenario (SDS) outlines a major transformation of the global energy system (including clean energy policies and investment), showing how the world can change course to achieve Net Zero by 2070. </t>
  </si>
  <si>
    <t>(b) The Net Zero Emissions by 2050 (NZE2050) scenarios examines what more would be needed beyond SDS over the next ten years to put the globe on a pathway to NZE by 2050. It is in line with the Intergovernmental Panel on Climate Change (IPCC) pathway of 1.5’C.</t>
  </si>
  <si>
    <t>Climate-related risks</t>
  </si>
  <si>
    <t>Transition risk</t>
  </si>
  <si>
    <t>Security of energy supply and reliability impacts</t>
  </si>
  <si>
    <t xml:space="preserve">The pace of change in the energy mix and demand for renewable sources present challenges to Iluka’s energy security and reliability. 
Continuing fossil fuel phaseout and increasing energy demand may lead to growing energy and raw material costs, and higher production costs particularly in processing, unless there is a major change in the energy and raw material supply mix. </t>
  </si>
  <si>
    <t>_Regularly consults with the Government of Western Australia on the electricity demand forecast for the Southwest Interconnected System, as well as participating in industry collaborations such as the Electric Mine Consortium. 
_Continues to identify, assess and develop self-generation and storage opportunities, as there is potential to reduce grid-sourced electricity demand and emissions by establishing on-site renewable energy generation at specific Iluka locations.
_Applies a shadow carbon price to assessments, and has completed scenario-based analyses and risk assessments on decarbonisation technologies. 
_Conducts workshops across all operational sites through Iluka’s CORE continuous improvement programme to identify further energy efficiency and carbon footprint reduction initiatives.
_Embeds measures to improve efficiency, such as bulk delivery shipping to maximise tonnage.</t>
  </si>
  <si>
    <t>Environmental regulations and carbon pricing impacts</t>
  </si>
  <si>
    <t xml:space="preserve">Policy or regulatory actions aimed at reducing GHG emissions, including mandatory reporting on scope emissions, water and waste, as well as changes to diesel fuel tax credits may in future affect operating margins. 
Iluka is aware that carbon border adjustment mechanisms are increasingly likely as a form of carbon pricing in some jurisdictions, which will result in the price increase of importing products from jurisdictions with less stringent carbon pricing mechanisms. </t>
  </si>
  <si>
    <t>Supply chain impacts</t>
  </si>
  <si>
    <t>The pace of change and policy may impact Iluka’s supply chain and for coal supply used as a reductant in Iluka’s synthetic rutile production.</t>
  </si>
  <si>
    <t>_Monitors coal prices and supply.
_Considers alternative sources of reductant, including the potential for partial replacement of coal with natural gas and complete replacement. 
_Progresses work to determine new technologies that minimise or avoid the use of coal as a reductant. 
_Reviews and considers industry-led initiatives associated with low emissions fuels.</t>
  </si>
  <si>
    <t>Transition risks</t>
  </si>
  <si>
    <t>Physical risks</t>
  </si>
  <si>
    <t>Decreased rainfall 
Prolonged drought
Increased number of very hot days and heat waves
Less frequent, but more intense rainfall
Reduced access to consumables
Reduced water availability</t>
  </si>
  <si>
    <t xml:space="preserve">Based on the initial physical impact assessment, it is not expected the identified physical risks will have a material impact on the carrying value or overall operating costs over the short term (to 2030). </t>
  </si>
  <si>
    <t>To manage these risks, Iluka has: 
_Developed water management plans to maintain sustainable use of ground and surface water resources. 
_Identified bushfire risks at operational sites and developed proactive controls to manage these risks. 
_Reviewed heat stress risk management processes and   predicted heat strain on workers. Heat stress and dehydration monitoring technology has been introduced exploration, project development and operational teams.
Iluka is currently considering opportunities at multiple operational sites to increase storage capacities for critical goods and mitigate supply constraint risks indirectly associated with physical risks.</t>
  </si>
  <si>
    <t>Climate-related risks, metrics and targets</t>
  </si>
  <si>
    <t>Physical risk</t>
  </si>
  <si>
    <t>Percentage of asset value that is vulnerable to acute and chronic physical risks</t>
  </si>
  <si>
    <t>Zero per cent of asset value</t>
  </si>
  <si>
    <t>Achieved</t>
  </si>
  <si>
    <t>Meet or achieve less than zero kilo tonnes of CO2 equivalent excess emissions situation for FY2022</t>
  </si>
  <si>
    <t>Scope 1 and Scope 2 GHG emissions intensity</t>
  </si>
  <si>
    <t>Establish Scope 1 and Scope 2 baseline GHG emissions intensity for all products</t>
  </si>
  <si>
    <t>Greenhouse gas emissions (GHG)</t>
  </si>
  <si>
    <t>Internal carbon price</t>
  </si>
  <si>
    <t>Price per tonne of GHG emission</t>
  </si>
  <si>
    <t>Shadow carbon price corridors applied to major investment decisions</t>
  </si>
  <si>
    <t>Iluka's 2022 metric</t>
  </si>
  <si>
    <t>Iluka's 2023 metric</t>
  </si>
  <si>
    <t>Climate change metrics and targets</t>
  </si>
  <si>
    <t xml:space="preserve">Percentage of asset value that is vulnerable to acute and chronic physical risks </t>
  </si>
  <si>
    <t>Delivery of Iluka’s internal climate change work programme</t>
  </si>
  <si>
    <t>(2023) 
Zero  per cent of asset value</t>
  </si>
  <si>
    <t>Objective</t>
  </si>
  <si>
    <t>(2030) 
Complete identified projects for 2023 and continue to identify, assess and deliver abatement opportunities to help reduce Iluka’s emissions intensity where technically and commercially viable
(2050)
Achieve net zero Scope 1 and 2 GHG emissions by 2050 where technology is viable, available and commercially feasible</t>
  </si>
  <si>
    <t>(2023)
Shadow carbon price corridors applied to major investment decisions</t>
  </si>
  <si>
    <t>Climate risks and targets</t>
  </si>
  <si>
    <t>TCFD index</t>
  </si>
  <si>
    <t>GRI index</t>
  </si>
  <si>
    <r>
      <t xml:space="preserve">Annual excess Greenhouse Gas Emissions Situation (according to the </t>
    </r>
    <r>
      <rPr>
        <i/>
        <sz val="11"/>
        <color theme="1"/>
        <rFont val="Calibri"/>
        <family val="2"/>
        <scheme val="minor"/>
      </rPr>
      <t>National Greenhouse and Energy Reporting Act</t>
    </r>
    <r>
      <rPr>
        <sz val="11"/>
        <color theme="1"/>
        <rFont val="Calibri"/>
        <family val="2"/>
        <scheme val="minor"/>
      </rPr>
      <t xml:space="preserve"> 2007)</t>
    </r>
  </si>
  <si>
    <t>Scope 1 and Scope 2 GHG emissions intensity (tCO2-e/t product) across mineral sands operations (zircon, synthetic rutile and rutile)</t>
  </si>
  <si>
    <t>(2023)
_Install a 9 megawatt solar farm at the Cataby operation
_Complete a detailed assessment of short-term efficiency and emissions intensity measures within the synthetic rutile production process
_Progress a concept study of long-term alternatives to coal as a reductant in the synthetic rutile production process
_Complete the detailed design of a pilot carbon farming project on Iluka-owned land at North Capel, which is projected to sequester approximately 30,000 tonnes of carbon dioxide equivalent over a 25-year period</t>
  </si>
  <si>
    <r>
      <t>_Implements the internal climate change working group programme to help reduce operational emissions and mitigate direct cost exposures to near-term carbon pricing developments.
_Identifies, assesses and delivers abatement opportunities to help reduce Iluka’s emissions intensity where technically and commercially viable. To support Iluka’s energy transition, the company aims to implement a business strategy that aligns with the Paris Agreement goals to limiting global temperature well below 2</t>
    </r>
    <r>
      <rPr>
        <vertAlign val="superscript"/>
        <sz val="11"/>
        <color theme="1"/>
        <rFont val="Calibri"/>
        <family val="2"/>
        <scheme val="minor"/>
      </rPr>
      <t>o</t>
    </r>
    <r>
      <rPr>
        <sz val="11"/>
        <color theme="1"/>
        <rFont val="Calibri"/>
        <family val="2"/>
        <scheme val="minor"/>
      </rPr>
      <t>C  . 
_Completed studies on carbon regulation and direction of carbon pricing to understand carbon price risks and completed work to understand the impacts of varying carbon prices on Iluka business commercial decisions. 
_Implementation of an internal carbon price to be applied across capital expenditure decisions.
_Continues to enhance understanding of potential future impacts of carbon pricing and to develop responses through a carbon abatement curve.
_Continues to explore the emissions profiles of Iluka’s products compared to comparator products. A lifecycle assessment on pigment production in general and synthetic rutile was completed in 2022.</t>
    </r>
  </si>
  <si>
    <t>Iluka uses key metrics to measure and manage climate-related risks and opportunities. In 2022 Iluka set interim metrics and associated targets for 2022 to assess its management of climate-related risk and opportunities, the outcome of which is summarised on the Climate risks and targets tab of this document.
In 2022 Iluka has reviewed and refined these in line with its strategy and risk management process. The proposed metrics and objectives for 2023 and beyond are summarised below in on the Climate risks and targets tab of this document.
Iluka sets annual sustainability performance targets to help drive continual improvement in its management of material sustainability risks and opportunities. Progress made against each target or aim is monitored and reported to both the Executive and Board Sustainability Committee and reported publicly in the annual Sustainability Data Book (this document). 
Iluka introduced a climate-related incentive metric for 2022 relating to Iluka’s climate change programme for Executives and senior employees. 
Iluka discloses Scope 1 and Scope 2 emissions data according to the regulatory context of the geographies in which the company operates and the GRI Standards. Iluka is seeking to refine the collection and analysis of emissions data to support customers in their assessment and reduction of emissions. Read Iluka’s emissions data on the Energy and emissions tab of this document.
Iluka is progressively building its Scope 3 emissions inventory in conjunction with individual product life cycle assessments and will consider reporting against Scope 3 emissions for certain product lines at an appropriate time.</t>
  </si>
  <si>
    <t>Scope 1, Scope 2 and, if appropriate, Scope 3 GHG emissions and the related risks.
Targets used to manage climate-related risks and opportunities and performance against targets.</t>
  </si>
  <si>
    <t>The resilience of the strategy, taking into consideration different climate related scenarios, including a 2°C or lower scenario.</t>
  </si>
  <si>
    <r>
      <t>Using the TCFD recommendations as a reference, Iluka assesses the company’s resilience to potential physical and transition impacts of climate change. Iluka utilises scenario analysis for the purposes of evaluating climate-related risks and opportunities.  Risks have been analysed over different time horizons over the short term, that is, until to 2030 and medium term to 2050. While scenario planning is an assessment tool for Iluka, there are inherent limitations and scenarios do not constitute definitive outcomes or probabilities. It is difficult to predict which, if any, of the scenarios might occur and scenario analysis relies on assumptions that may or may not eventuate.
In 2022 Iluka commenced the assessment of physical risks for its future growth projects and follows the 2019 physical risk assessment completed of operating assets. The physical risk assessment entailed risk workshops to identify and assess risks and opportunities from the physical impacts of climate change on Iluka’s operations. Each risk and opportunity were was integrated into Iluka’s risk management framework. It is not expected the identified physical risks will have a material impact on the carrying value or overall operating costs over the short term.
For physical risks, 2°C and 4°C warming scenarios were applied for both 2030 and 2050 time horizons, and the International Energy Agency (IEA) Sustainable Development Scenario (SDS)</t>
    </r>
    <r>
      <rPr>
        <vertAlign val="superscript"/>
        <sz val="11"/>
        <color theme="1"/>
        <rFont val="Calibri"/>
        <family val="2"/>
        <scheme val="minor"/>
      </rPr>
      <t>(a)</t>
    </r>
    <r>
      <rPr>
        <sz val="11"/>
        <color theme="1"/>
        <rFont val="Calibri"/>
        <family val="2"/>
        <scheme val="minor"/>
      </rPr>
      <t xml:space="preserve"> and Net Zero Emissions by 2050 (NZE2050) scenarios</t>
    </r>
    <r>
      <rPr>
        <vertAlign val="superscript"/>
        <sz val="11"/>
        <color theme="1"/>
        <rFont val="Calibri"/>
        <family val="2"/>
        <scheme val="minor"/>
      </rPr>
      <t>(b)</t>
    </r>
    <r>
      <rPr>
        <sz val="11"/>
        <color theme="1"/>
        <rFont val="Calibri"/>
        <family val="2"/>
        <scheme val="minor"/>
      </rPr>
      <t xml:space="preserve"> were applied for transition risks.
In 2022 Iluka conducted a review of transition risks across its business. Iluka considers its key transition climate-related risks to include the security and reliability of energy supply, implications of a carbon price and emerging carbon markets; and the availability of coal (supply chain impacts). These are likely to evolve within a three to ten-year period and would manifest differently depending on different climate scenarios, impacts being significant in the NZE2050 scenario for both short- and mid-term when compared to the SDS.  
Key opportunities include using Iluka’s land assets for renewable energy and/or carbon sequestration activities; sale of by-products; and repurposing of waste materials. In particular, positioning Iluka as a preferred supplier of critical minerals to support the transition to a lower-carbon economy. Iluka expects increasing demand for Iluka’s products as an opportunity for the business.
Further detail on Iluka’s identified physical and transition risks is set out on the Climate risks and targets tab of this document. </t>
    </r>
  </si>
  <si>
    <t>Iluka recognises that the physical and transition impacts of climate change may affect its assets, productivity, supply chains and markets. This provides opportunity for Iluka to support the transition to a lower carbon economy through the production of critical minerals and to pursue the reduction of the company’s carbon footprint. Climate change is a key priority and focus of Iluka’s sustainability strategy. 
Building on the 2019 physical risk assessment and implementation of an internal shadow carbon price, Iluka has assessed the potential impacts that climate change could commercially present to the business. Possible impacts of climate change on Iluka’s business relate to security of energy supply and reliability; environmental regulations and carbon pricing; and the supply chain. Iluka does not anticipate material impacts over the short term.
Iluka plans to continue work on carbon pricing, including the application of shadow carbon pricing in corporate planning to understand its potential impact on operations and future capital projects. The pricing, which considers potential theoretical costs per tonne of carbon emissions, provides some insight into the impact of a range of carbon cost settings on potential business decisions. In 2022 Iluka applied shadow carbon price corridors to internal major investment decisions as a sensitivity analysis.
During 2022 Iluka reviewed the potential impacts of climate change on products and services; production and operational costs; and the company’s upstream and downstream value chain. Iluka aims to continually improve its understanding of the possible circularity of Iluka’s products.
Further detail on the possible impacts of climate-related risks Iluka has identified and how the company is responding is set out on the Climate risks and targets tab of this document.</t>
  </si>
  <si>
    <t>Task Force on Climate-related Financial Disclosures index</t>
  </si>
  <si>
    <t>Rating not available at the time of publication</t>
  </si>
  <si>
    <t>Operate in and provide products for a lower carbon world</t>
  </si>
  <si>
    <t xml:space="preserve">Iluka sets public sustainability performance targets to help drive continual improvement in its material sustainability risks and opportunities. These targets are reviewed and revised every year, informed by the annual materiality assessment, business strategies and performance in the previous year. Progress made against each target is monitored and reported to both the Executive and Board Sustainability Committee. </t>
  </si>
  <si>
    <t>Partially achieved
GHG emissions intensity baseline was established for synthetic rutile.</t>
  </si>
  <si>
    <t>2023 priorities</t>
  </si>
  <si>
    <t>Zero fatalities and reduce injuries</t>
  </si>
  <si>
    <t>Build talent pipelines and improve employee diversity</t>
  </si>
  <si>
    <t>Enhance our cultural competency</t>
  </si>
  <si>
    <t>Strengthen community and supply chain relationships </t>
  </si>
  <si>
    <t>Improve resource efficency</t>
  </si>
  <si>
    <t>Optimise mine closure outcomes</t>
  </si>
  <si>
    <r>
      <rPr>
        <b/>
        <sz val="11"/>
        <color rgb="FF000000"/>
        <rFont val="Calibri"/>
        <family val="2"/>
        <scheme val="minor"/>
      </rPr>
      <t>Achieved</t>
    </r>
    <r>
      <rPr>
        <sz val="11"/>
        <color rgb="FF000000"/>
        <rFont val="Calibri"/>
        <family val="2"/>
        <scheme val="minor"/>
      </rPr>
      <t xml:space="preserve">
0 Major social incidents (Level 3 and above classification) </t>
    </r>
  </si>
  <si>
    <r>
      <rPr>
        <b/>
        <sz val="11"/>
        <color theme="1"/>
        <rFont val="Calibri"/>
        <family val="2"/>
        <scheme val="minor"/>
      </rPr>
      <t>Achieved</t>
    </r>
    <r>
      <rPr>
        <sz val="11"/>
        <color theme="1"/>
        <rFont val="Calibri"/>
        <family val="2"/>
        <scheme val="minor"/>
      </rPr>
      <t xml:space="preserve">
0 Fatalities or serious complex permanent disabling injuries illnesses </t>
    </r>
  </si>
  <si>
    <t>Active: 1 in-pit cell with downstream embankment
Inactive: 1 in-pit cell with downstream embankment</t>
  </si>
  <si>
    <t>September 2022</t>
  </si>
  <si>
    <t xml:space="preserve">Both. External engineering support provided by CMW Geosciences. </t>
  </si>
  <si>
    <t xml:space="preserve">Not applicable. Risks associated with accessing the in-pit stockpiles downstream of the TSF's embankment have been assessed. </t>
  </si>
  <si>
    <t>Lined evaporation ponds TSFs 3.6Mm3</t>
  </si>
  <si>
    <t>Downstream construction (all TSFs except 1) 
Centreline-upstream construction (1 location: Cell IO4/5)</t>
  </si>
  <si>
    <t>Yes 
External sand stack showed signs of instability due to high phreatic levels.</t>
  </si>
  <si>
    <t>No 
This pre-existing TSF was brought back into service in 2020 after appropriate design checks and buttressing works were completed.</t>
  </si>
  <si>
    <t>Yes
Older remnant facilities showed stability issues in the past, which have all been remediated and rehabilitated to-date.</t>
  </si>
  <si>
    <t>Iluka Resources Limited operations by region</t>
  </si>
  <si>
    <t>None</t>
  </si>
  <si>
    <r>
      <rPr>
        <b/>
        <sz val="11"/>
        <color rgb="FF000000"/>
        <rFont val="Calibri"/>
        <family val="2"/>
        <scheme val="minor"/>
      </rPr>
      <t>Achieved</t>
    </r>
    <r>
      <rPr>
        <sz val="11"/>
        <color rgb="FF000000"/>
        <rFont val="Calibri"/>
        <family val="2"/>
        <scheme val="minor"/>
      </rPr>
      <t xml:space="preserve">
0 Material incidents of bribery and corruption.</t>
    </r>
  </si>
  <si>
    <t xml:space="preserve">Iluka are committed to having an engaged and collaborative relationship with our employees. Iluka respects our employees’ rights to freedom of association, including the right of each individual to join a union. Iluka does not inquire into employees’ union membership and does not keep union membership statistics. Iluka recognises our employees’ rights to collective bargaining. In each operational region in Australia, we review our Enterprise Agreements ahead of the nominal expiry dates and bargain with Iluka's employee representatives. Currently, approximately 30% of Iluka's employees are covered under the scope of Enterprise Agreements. </t>
  </si>
  <si>
    <t>(b) All of the six Level 4 environmental incidents relate to spills of mineral containing NORM. Of these, five were minor spills off-site; and one involved spillage of approximately 3 tonnes of mineral containing NORM off-site. All incidents were reported in accordance with Iluka’s reporting guidelines; and the mineral contained, recovered and area cleaned in accordance with Iluka’s procedures.</t>
  </si>
  <si>
    <r>
      <rPr>
        <b/>
        <sz val="11"/>
        <color theme="1"/>
        <rFont val="Calibri"/>
        <family val="2"/>
        <scheme val="minor"/>
      </rPr>
      <t>Acheived</t>
    </r>
    <r>
      <rPr>
        <sz val="11"/>
        <color theme="1"/>
        <rFont val="Calibri"/>
        <family val="2"/>
        <scheme val="minor"/>
      </rPr>
      <t xml:space="preserve">
0 Major environmental incidents (Level 5 classification) reported as of 31 December 2022. </t>
    </r>
  </si>
  <si>
    <r>
      <rPr>
        <b/>
        <sz val="11"/>
        <color theme="1"/>
        <rFont val="Calibri"/>
        <family val="2"/>
        <scheme val="minor"/>
      </rPr>
      <t>Achieved</t>
    </r>
    <r>
      <rPr>
        <sz val="11"/>
        <color theme="1"/>
        <rFont val="Calibri"/>
        <family val="2"/>
        <scheme val="minor"/>
      </rPr>
      <t xml:space="preserve">
Iluka’s CCM programme was embedded across all Australian operational sites, with 338 employees and 145 contractors completing CCM training during 2022. </t>
    </r>
  </si>
  <si>
    <r>
      <t xml:space="preserve">Achieved
</t>
    </r>
    <r>
      <rPr>
        <sz val="11"/>
        <color rgb="FF000000"/>
        <rFont val="Calibri"/>
        <family val="2"/>
        <scheme val="minor"/>
      </rPr>
      <t>Closure index of 102% against target of 104%. The outcomes is attributed to reduced clearing at operational sites and increased rehabilitation at closed sites.</t>
    </r>
  </si>
  <si>
    <r>
      <rPr>
        <b/>
        <sz val="11"/>
        <color theme="1"/>
        <rFont val="Calibri"/>
        <family val="2"/>
        <scheme val="minor"/>
      </rPr>
      <t>Not yet achieved</t>
    </r>
    <r>
      <rPr>
        <sz val="11"/>
        <color theme="1"/>
        <rFont val="Calibri"/>
        <family val="2"/>
        <scheme val="minor"/>
      </rPr>
      <t xml:space="preserve">
24% Women employed in total Australian workforce 
4.6% Aboriginal and Torres Strait Islander people employed in total Australian workforce</t>
    </r>
  </si>
  <si>
    <r>
      <rPr>
        <b/>
        <sz val="11"/>
        <color theme="1"/>
        <rFont val="Calibri"/>
        <family val="2"/>
        <scheme val="minor"/>
      </rPr>
      <t>Target not met</t>
    </r>
    <r>
      <rPr>
        <sz val="11"/>
        <color theme="1"/>
        <rFont val="Calibri"/>
        <family val="2"/>
        <scheme val="minor"/>
      </rPr>
      <t xml:space="preserve">
6.9 TRIFR, compared to 5.1 in 2021</t>
    </r>
  </si>
  <si>
    <r>
      <rPr>
        <b/>
        <sz val="11"/>
        <color theme="1"/>
        <rFont val="Calibri"/>
        <family val="2"/>
        <scheme val="minor"/>
      </rPr>
      <t>Achieved</t>
    </r>
    <r>
      <rPr>
        <sz val="11"/>
        <color theme="1"/>
        <rFont val="Calibri"/>
        <family val="2"/>
        <scheme val="minor"/>
      </rPr>
      <t xml:space="preserve">
No increase in the number of Similar Exposure Groups exposed above occupational exposure limits.</t>
    </r>
  </si>
  <si>
    <r>
      <rPr>
        <b/>
        <sz val="11"/>
        <color theme="1"/>
        <rFont val="Calibri"/>
        <family val="2"/>
        <scheme val="minor"/>
      </rPr>
      <t>Partially achieved</t>
    </r>
    <r>
      <rPr>
        <sz val="11"/>
        <color theme="1"/>
        <rFont val="Calibri"/>
        <family val="2"/>
        <scheme val="minor"/>
      </rPr>
      <t xml:space="preserve">
Completed a review of the effectiveness of Iluka’s cultural heritage management practices. Progressed development of a company-wide cultural heritage management plan to provide instruction on the responsible and respectful management of sacred Aboriginal sites and objects found within the proximity of Iluka's activities.</t>
    </r>
  </si>
  <si>
    <r>
      <t xml:space="preserve">Achieved
</t>
    </r>
    <r>
      <rPr>
        <sz val="11"/>
        <color theme="1"/>
        <rFont val="Calibri"/>
        <family val="2"/>
        <scheme val="minor"/>
      </rPr>
      <t>Established an internal water accounting framework for all Australian operational sites, allowing for automated real-time water consumption reporting.</t>
    </r>
  </si>
  <si>
    <t>Catchment</t>
  </si>
  <si>
    <t>Area of land from which all surface runoff and subsurface water flows through a sequence of streams, rivers, aquifers and lakes into the sea or another outlet at a single river mouth, estuary or delta.</t>
  </si>
  <si>
    <t xml:space="preserve">For Iluka's reporting purposes, these are the aggregate carbon dioxide equivalent (CO2-e) emissions of carbon dioxide (CO₂), methane (CH₄), nitrous oxide (N₂O). Global warming potential for non-CO2 emissions are as stipulated under the National Greenhouse and Energy Reporting Regulations 2008. 
Iluka measure emissions according to the World Resources Institute/World Business Council for Sustainable Development Greenhouse Gas Protocol, which includes: 
_Scope 1 carbon emissions that are direct carbon emissions from our own operations, including the electricity we generate at our sites.  
_Scope 2 carbon emissions that are indirect carbon emissions from the generation of purchased electricity.
_Scope 3 carbon emissions that are indirect carbon emissions not included in energy indirect (Scope 2) GHG emissions that occur outside of the organisation, including both upstream and downstream emissions
</t>
  </si>
  <si>
    <t>Carbon footprint</t>
  </si>
  <si>
    <t xml:space="preserve">The calculation of the total greenhouse gas emissions caused by an individual, event, organisation, service or product, expressed as carbon dioxide equivalents. </t>
  </si>
  <si>
    <t>Carbon intensity</t>
  </si>
  <si>
    <t>A company’s physical carbon performance and describes the extent to which its business activities are based on carbon usage for a defined Scope and fiscal year.</t>
  </si>
  <si>
    <t>Closure index</t>
  </si>
  <si>
    <t xml:space="preserve">Community investment includes direct contributions in community infrastructure and services, sponsorships and donations. It excludes payments made to suppliers and contractors; wages, salaries and benefits; and government and other royalties paid and payable.
</t>
  </si>
  <si>
    <t xml:space="preserve">Dark Diversity </t>
  </si>
  <si>
    <t xml:space="preserve">Is the set of species absent from a particular site even though they could occur there because they are present in the region and suit the particular site's ecological conditions. </t>
  </si>
  <si>
    <t>Water with concentration of total dissolved solids equal to or below 1,000 mg/L.</t>
  </si>
  <si>
    <t>Global Warming Potential</t>
  </si>
  <si>
    <r>
      <t>Value describing the radiative forcing impact of one unit of a given GHG relative to one unit of CO</t>
    </r>
    <r>
      <rPr>
        <vertAlign val="subscript"/>
        <sz val="11"/>
        <color theme="1"/>
        <rFont val="Calibri"/>
        <family val="2"/>
        <scheme val="minor"/>
      </rPr>
      <t>2</t>
    </r>
    <r>
      <rPr>
        <sz val="11"/>
        <color theme="1"/>
        <rFont val="Calibri"/>
        <family val="2"/>
        <scheme val="minor"/>
      </rPr>
      <t xml:space="preserve"> over a given period of time. </t>
    </r>
  </si>
  <si>
    <t xml:space="preserve">GRI is an international independent organisation that has established an international framework and standards for sustainability reporting. Iluka report in accordance with the GRI Standards. 
</t>
  </si>
  <si>
    <t>Water that is being held in, and that can be recovered from, an underground formation.</t>
  </si>
  <si>
    <t>Rights inherent to all human beings, which include, at a minimum, the rights set out in the United Nations International Bill of Human Rights and the principles concerning fundamental rights set out in the International Labour Organization (ILO) Declaration on Fundamental Principles and Rights at Work.</t>
  </si>
  <si>
    <t>Net zero</t>
  </si>
  <si>
    <t>Refers to achieving an equal balance between GHG emissions produced and GHG emissions removed from the atmosphere.</t>
  </si>
  <si>
    <t>Psychosocial safety</t>
  </si>
  <si>
    <t>Psychosocial safety refers to the psychological and social conditions of the workplace that have the potential to cause harm, which can be mental or physical. Psychosocial hazards and risk factors can include stress, fatigue, bullying, violence, aggression, harassment and burnout.</t>
  </si>
  <si>
    <t>Water that occurs naturally on the Earth’s surface in ice sheets, ice caps, glaciers, icebergs, bogs, ponds, lakes, rivers and streams.</t>
  </si>
  <si>
    <t>Water consumption</t>
  </si>
  <si>
    <t>Sum of all water that has been withdrawn and incorporated into products, used in the production of crops or generated as waste, has evaporated, transpired or been consumed by humans or livestock, or is polluted to the point of being unusable by other users, and is therefore not released back to surface water, groundwater, seawater, or a third party over the course of the reporting period.</t>
  </si>
  <si>
    <t xml:space="preserve">Iluka is currently examining its Scope 3 emissions as part of Iluka's climate change work programme and may disclose this information in future reports.  </t>
  </si>
  <si>
    <r>
      <rPr>
        <b/>
        <sz val="11"/>
        <color theme="1"/>
        <rFont val="Calibri"/>
        <family val="2"/>
        <scheme val="minor"/>
      </rPr>
      <t>Partially achieved</t>
    </r>
    <r>
      <rPr>
        <sz val="11"/>
        <color theme="1"/>
        <rFont val="Calibri"/>
        <family val="2"/>
        <scheme val="minor"/>
      </rPr>
      <t xml:space="preserve">
Progressed work on identifying Iluka's potential decarbonisation pathways in the period to 2030 and longer term to 2050. Set interim metrics and associated targets for 2022 to assess the company's management of climate-related risk and opportunities.</t>
    </r>
  </si>
  <si>
    <r>
      <rPr>
        <sz val="11"/>
        <rFont val="Calibri"/>
        <family val="2"/>
        <scheme val="minor"/>
      </rPr>
      <t xml:space="preserve">During 2022, 96% of Iluka's Australian workforce and 100% of the United States workforce participated in the annual performance review and development planning process. 
</t>
    </r>
    <r>
      <rPr>
        <sz val="11"/>
        <color rgb="FFC00000"/>
        <rFont val="Calibri"/>
        <family val="2"/>
        <scheme val="minor"/>
      </rPr>
      <t xml:space="preserve">
</t>
    </r>
    <r>
      <rPr>
        <sz val="11"/>
        <color theme="1"/>
        <rFont val="Calibri"/>
        <family val="2"/>
        <scheme val="minor"/>
      </rPr>
      <t xml:space="preserve">Employees participate in an annual performance review process. Objectives are set at the beginning of each year, aligned to the Iluka corporate plan. Feedback is provided throughout the year and formal mid-year and full year reviews are conducted. Employee performance plans include a development planning component. Training and professional development is planned specifically for each individual and can encompass a variety of formal and informal routes to learning and growth. </t>
    </r>
  </si>
  <si>
    <r>
      <rPr>
        <sz val="11"/>
        <rFont val="Calibri"/>
        <family val="2"/>
        <scheme val="minor"/>
      </rPr>
      <t>Iluka’s sustainability priorities are defined in its three-year sustainability strategy. 
Iluka’s goal is to be a safe, responsible and sustainable supplier of critical minerals. To achieve this, the strategy is structured around three pillars:
_</t>
    </r>
    <r>
      <rPr>
        <b/>
        <sz val="11"/>
        <rFont val="Calibri"/>
        <family val="2"/>
        <scheme val="minor"/>
      </rPr>
      <t>Trusted by our people and communities:</t>
    </r>
    <r>
      <rPr>
        <sz val="11"/>
        <rFont val="Calibri"/>
        <family val="2"/>
        <scheme val="minor"/>
      </rPr>
      <t xml:space="preserve"> To engage and build the capability of Iluka’s workforce, prioritising health, safety and wellbeing, and embed a consistent and open approach to relationships with the communities where Iluka operates.
_</t>
    </r>
    <r>
      <rPr>
        <b/>
        <sz val="11"/>
        <rFont val="Calibri"/>
        <family val="2"/>
        <scheme val="minor"/>
      </rPr>
      <t>Responsible for our environment:</t>
    </r>
    <r>
      <rPr>
        <sz val="11"/>
        <rFont val="Calibri"/>
        <family val="2"/>
        <scheme val="minor"/>
      </rPr>
      <t xml:space="preserve"> To be cognisant of the impact of Iluka’s operations on the environment and maximise the efficiency in how the company operates.
_</t>
    </r>
    <r>
      <rPr>
        <b/>
        <sz val="11"/>
        <rFont val="Calibri"/>
        <family val="2"/>
        <scheme val="minor"/>
      </rPr>
      <t>Operate in and provide products for a lower carbon world:</t>
    </r>
    <r>
      <rPr>
        <sz val="11"/>
        <rFont val="Calibri"/>
        <family val="2"/>
        <scheme val="minor"/>
      </rPr>
      <t xml:space="preserve"> To recognise that the manner in which Iluka operates and evolves its business can reduce the company’s carbon footprint and provide opportunities to support the transition to a lower carbon economy. 
Iluka’s approach to sustainability is aligned with recognised principles and frameworks; and contributes to the advancement of the United Nations Sustainable Development Goals. Iluka is committed to integrating sustainability into everyday business practices and to the continuous improvement of the company’s sustainability performance.
Underpinning the company’s approach is Iluka’s commitment to transparency, behaving ethically and conducting business in accordance with high standards of corporate governance through comprehensive systems and processes. 
The Iluka Board Sustainability Committee assists the Board in reviewing progress made against the sustainability strategy. Responsibilities include oversight of performance and compliance with legislation, and management of health, safety, environmental, social and governance risks and impacts. The Committee also monitors the effectiveness of company strategies, policies and standards as they relate to sustainability. 
</t>
    </r>
  </si>
  <si>
    <t xml:space="preserve">Deliver climate change programme </t>
  </si>
  <si>
    <r>
      <t>Iluka has been a partner with the Clontarf Foundation since 2011, and in 2020, extended its partnership agreement for another three years. During 2021 Iluka engaged with the Foundation and a number of its Western Australian Academies, including the Collie Academy and Geraldton Academy, to provide students with an insight into the mineral sands industry. This included tours of Iluka's South West Synthetic Rutile plant and Mineral Separation Plant at Narngulu. Students also had the opportunity to meet with Clontarf Academy alumni who are now working wi</t>
    </r>
    <r>
      <rPr>
        <sz val="11"/>
        <rFont val="Calibri"/>
        <family val="2"/>
        <scheme val="minor"/>
      </rPr>
      <t>th Iluka (8 Clontarf Alumni have permanent roles with Iluka)</t>
    </r>
    <r>
      <rPr>
        <sz val="11"/>
        <color theme="1"/>
        <rFont val="Calibri"/>
        <family val="2"/>
        <scheme val="minor"/>
      </rPr>
      <t xml:space="preserve">.
</t>
    </r>
  </si>
  <si>
    <t xml:space="preserve">SHINE is an engagement programme for young women in secondary school who may have barriers to realising their full potential at school. Iluka supports work ready initiatives in partnership with SHINE and Clontarf by hosting Iluka site tours and providing work experience opportunities while students are still at school. In the Mid West region, Iluka has permanently employed one SHINE alumni.
</t>
  </si>
  <si>
    <t xml:space="preserve">It is important the company delivers on its business strategy and deliver new projects and developments to ensure the sustainable and reliable supply of products. Iluka's ability to innovate and apply new technologies is vital in advancing our strategy and overcoming technical challenges. This creates growth opportunities, strengthens market presence and enables Iluka to deliver long term value to shareholders and other stakeholders.
</t>
  </si>
  <si>
    <t xml:space="preserve">The way in which Iluka plans, executes and rehabilitates the closure of operations and facilities must consider broad socio-economic, financial, reputational and legacy matters. This is vital to our reputation and continuing licence to operate. Landowners, communities, governments and regulators require assurance and trust that Iluka will fulfill its obligations and ensure a positive long term impact to the area.
</t>
  </si>
  <si>
    <t xml:space="preserve">Mineral resources are a significant source of value for Iluka's business, workforce and the geographies that have them. It is important the direct and indirect economic value is generated and distributed from our activities and benefits the communities in which Iluka operates. 
</t>
  </si>
  <si>
    <t xml:space="preserve">The health, safety and security of our people and operations is paramount. A healthy and engaged workforce contributes to engagement and productivity. Iluka continues to focus on reducing exposures and occupational illness and improving wellbeing, which are vital to business continuity and reputation.
</t>
  </si>
  <si>
    <t xml:space="preserve">Understanding Iluka's value chain – from mining, the procurement of goods and services, to current and emerging markets and customers. Iluka promotes safe and responsible production, use and disposal of products and co-products throughout their lifecycle. Customers and investors are increasingly expecting assurance of responsible and sustainable supply chains.
</t>
  </si>
  <si>
    <t xml:space="preserve">Iluka maintains a solid understanding and system for managing the radiation-related risks of Iluka's products and communicate transparently with stakeholders. Stakeholders expect competency in materials handling and managing exposures.
</t>
  </si>
  <si>
    <t xml:space="preserve">Stakeholders continue to seek reassurance we are managing tailings storage facilities and waste to the highest standards. Iluka recognises the importance in maintaining transparency about risks, integrity controls and performance.
</t>
  </si>
  <si>
    <t>Number of Serious Potential Incidents</t>
  </si>
  <si>
    <t>Serious Potential Incident Frequency Rate (SPIFR)</t>
  </si>
  <si>
    <t>Number of serious potential incidents</t>
  </si>
  <si>
    <t>Iluka records the number of workers who are not direct employees on a monthly basis and include contract partner companies. There is a contractual requirement for all contract companies to supply the total number of personnel and hours worked to Iluka. This data is combined with the Iluka employee data to develop data on performance, such as frequency rates. Iluka measures the Total Recordable Injury Frequency Rate, The Lost Time Injury Frequency Rate, Medically Treated Injury Frequency Rate, First Aid Injury Frequency rate and the Serious Potential Incident Frequency rate based on these combined hours worked for employees and workers who are contractors (not direct employees).</t>
  </si>
  <si>
    <t>Serious potential incident (SPI)</t>
  </si>
  <si>
    <t xml:space="preserve">Iluka’s Closure Index is a percentage measure calculated from the yearly change in total open area (in hectares), weighted by an operational site’s closure liability. It is influenced by both land disturbance and rehabilitation activities. 
The index has the following meaning:
_Index &gt;100% means the closure liability is increasing
_Index &lt;100% means the closure liability is decreasing
</t>
  </si>
  <si>
    <t>85% completion of mandatory psychosocial safety training, including cultural awareness, behaviour expectations and mental health awareness</t>
  </si>
  <si>
    <r>
      <t>Percentage of employees completed psychosocial safety training (total)</t>
    </r>
    <r>
      <rPr>
        <vertAlign val="superscript"/>
        <sz val="11"/>
        <color theme="1"/>
        <rFont val="Calibri"/>
        <family val="2"/>
        <scheme val="minor"/>
      </rPr>
      <t>(a)</t>
    </r>
  </si>
  <si>
    <t xml:space="preserve">(a) Iluka's psychosocial safety training comprises behavioural expectations, cultural competency and mental health awareness.  </t>
  </si>
  <si>
    <t>Iluka applies industry accepted safe handling, transport and storage practices. All Iluka products and co-products sold into global markets have associated Safety Data Sheets; detailing product specifications on chemical and radiological elements, and information on possible hazards, safe storage, handling and disposal of those materials.</t>
  </si>
  <si>
    <r>
      <t>485</t>
    </r>
    <r>
      <rPr>
        <vertAlign val="superscript"/>
        <sz val="11"/>
        <color theme="1"/>
        <rFont val="Calibri"/>
        <family val="2"/>
        <scheme val="minor"/>
      </rPr>
      <t>(a)</t>
    </r>
  </si>
  <si>
    <r>
      <rPr>
        <b/>
        <sz val="11"/>
        <color theme="1"/>
        <rFont val="Calibri"/>
        <family val="2"/>
        <scheme val="minor"/>
      </rPr>
      <t>Achieved</t>
    </r>
    <r>
      <rPr>
        <sz val="11"/>
        <color theme="1"/>
        <rFont val="Calibri"/>
        <family val="2"/>
        <scheme val="minor"/>
      </rPr>
      <t xml:space="preserve">
Developed and rolled out training relating to cultural awareness, mental health awareness and focus on behaviour expectations (including modules relating to sexual harassment). 
Mandatory psychological safety training completion rates:
98% Cultural competency
90% Behavioural expectations
95% Mental health awareness</t>
    </r>
  </si>
  <si>
    <t>Crush (hands/fingers)</t>
  </si>
  <si>
    <t>(a) The severity result is attributed to two long-term shoulder strains that occurred early in 2022 and an increase in lost time injuries relating to sprains/strains and fractures.</t>
  </si>
  <si>
    <t xml:space="preserve">Board Charter – Powers / Duties, page 5
Sustainability Committee Charter
</t>
  </si>
  <si>
    <t>https://www.iluka.com/about-iluka/governance (Corporate governance reports, statements, policies and standards)</t>
  </si>
  <si>
    <t>https://www.iluka.com/getattachment/4f569192-c94d-4a0a-a113-947d24fd4552/eneabba-rare-earths-refinery-final-investment-deci.aspx</t>
  </si>
  <si>
    <t>No financial assistance was received in 2022. 
In 2022 Iluka announced a risk sharing strategic partnership between Iluka and the Australian Government for Iluka’s Eneabba rare earths refinery, which includes a $1.25 billion non-recourse loan under the Critical Minerals Facility administered by Export Finance Australia.</t>
  </si>
  <si>
    <t xml:space="preserve">Any incident which has the potential consequence as a Major (Level 5) as defined by Iluka’s HSEC Guideline Hazard, Incident and Emergency Classification.
 </t>
  </si>
  <si>
    <t>Iluka routinely carries out risk assessments on potential business partners, and more broadly across its business for bribery and corruption risk. In 2022, there were occasions where Iluka did not proceed to engage with potential counterparties because of risks identified through the risk assessment.</t>
  </si>
  <si>
    <t>Board Charter – The Chairman, page 10
2022 Corporate Governance Statement – Board composition, election and re-election, page 7</t>
  </si>
  <si>
    <t>2022 Sustainability Data Book – Water and waste tab</t>
  </si>
  <si>
    <t xml:space="preserve">2022 Sustainability Data Book – Water and waste tab
Iluka is currently assessing its impacts on defined water stress environments and may disclose this information in future reports.  </t>
  </si>
  <si>
    <t>2022 Sustainability Data Book – People tab
Workplace Gender Equality Report 2021-22</t>
  </si>
  <si>
    <t>2022 Sustainability Data Book – Performance – People tab</t>
  </si>
  <si>
    <t>2022 Sustainability Data Book – Health and safety tab</t>
  </si>
  <si>
    <t>2022 Sustainability Data Book – Conduct and compliance tab</t>
  </si>
  <si>
    <t>2022 Sustainability Data Book – Energy and emissions tab</t>
  </si>
  <si>
    <t>2022 Sustainability Data Book – Biodiversity and land tab</t>
  </si>
  <si>
    <t>2022 Sustainability Data Book – 2022 Materiality tab</t>
  </si>
  <si>
    <t>2022 Sustainability Data Book – Stakeholders tab</t>
  </si>
  <si>
    <t>2022 Sustainability Data Book – Partnerships and collaborations tab</t>
  </si>
  <si>
    <t>2022 Corporate Governance Statement – Performance evaluation and remuneration, page 19</t>
  </si>
  <si>
    <t xml:space="preserve">Nominations and Governance Committee Charter – Responsibilities, page 5
2022 Corporate Governance Statement – Board skills, page 8 </t>
  </si>
  <si>
    <t>2022 Sustainability Data Book – People tab</t>
  </si>
  <si>
    <t>Iluka currently does not disclose this information.</t>
  </si>
  <si>
    <t xml:space="preserve">2022 Annual Report – Sustainability report – Health, safety and wellbeing, page 45
</t>
  </si>
  <si>
    <t xml:space="preserve">2022 Annual Report – Sustainability report – Our people, page 46
</t>
  </si>
  <si>
    <t xml:space="preserve">2022 Annual Report – Sustainability report – Water stewardship, page 51
</t>
  </si>
  <si>
    <t xml:space="preserve">2022 Annual Report – Sustainability report – Our people, page 46
2022 Annual Report – Sustainability report – Communities and Indigenous relations, page 48
</t>
  </si>
  <si>
    <t xml:space="preserve">2022 Annual Report – Sustainability report – Communities and Indigenous relations, page 48
2022 Annual Report – Sustainability report – Growth and innovation, page 52
2022 Sustainability Data Book – Partnerships and collaborations tab
</t>
  </si>
  <si>
    <t xml:space="preserve">2022 Annual Report – Sustainability report – Our people, page 46
2022 Annual Report – Sustainability report – Communities and Indigenous relations, page 48
</t>
  </si>
  <si>
    <t xml:space="preserve">2022 Annual Report – Sustainability report – Water stewardship, page 51
2022 Annual Report – Sustainability report – Product stewardship, page 53
2022 Annual Report – Sustainability report – Climate change response, page 55
</t>
  </si>
  <si>
    <t xml:space="preserve">2022 Annual Report – Sustainability report – Climate change response, page 55
2022 Sustainability Data Book – TCFD tab
</t>
  </si>
  <si>
    <t>2022 Annual Report – Sustainability report – Biodiversity, page 50
2022 Annual Report – Sustainability report – Rehabilitation and closure, page 52</t>
  </si>
  <si>
    <t>2022 Annual Report – Sustainability report – Biodiversity, page 50
2022 Sustainability Data Book – Biodiversity and land tab</t>
  </si>
  <si>
    <t>2022 Annual Report – Sustainability report – Climate change response, page 55
2022 Sustainability Data Book – Energy and emissions tab
2022 Sustainability Data Book – TCFD tab</t>
  </si>
  <si>
    <t>2022 Annual Report – Sustainability report – Rehabilitation and closure, page 52</t>
  </si>
  <si>
    <t>2022 Annual Report – Sustainability report – Communities and Indigenous relations, page 48
2022 Sustainability Data Book – Traditional Owner agreements tab
2022 Sustainability Data Book – Communities and economic tab</t>
  </si>
  <si>
    <t>2022 Annual Report – Sustainability report – Human rights, page 49
2022 Annual Report – Sustainability report – Communities and Indigenous relations, page 48
2022 Sustainability Data Book – Communities and economic tab</t>
  </si>
  <si>
    <t>2022 Annual Report – Sustainability report – Health, safety and wellbeing, page 45
2022 Sustainability Data Book – Performance – Health and safety tab</t>
  </si>
  <si>
    <t>2022 Annual Report – Sustainability report – Our people, page 46
2022 Sustainability Data Book – People tab</t>
  </si>
  <si>
    <t>2022 Annual Report – Sustainability report – Product stewardship, page 53
2022 Sustainability Data Book – Water and waste tab</t>
  </si>
  <si>
    <t>2022 Annual Report – Sustainability report – Radiation management, page 47</t>
  </si>
  <si>
    <t>2022 Annual Report – Sustainability report – Tailings management, page 51
2022 Sustainability Data Book – Tailings facilities tab</t>
  </si>
  <si>
    <t>2022 Annual Report – Sustainability report – Water stewardship, page 51
2022 Sustainability Data Book – Water and waste tab</t>
  </si>
  <si>
    <t>2022 Annual Report – Chairman's and Managing Director's review, page 12; Strategy and business model, page 22
2022 Annual Report – Sustainability report – Health, safety and wellbeing, page 45</t>
  </si>
  <si>
    <t>2022 Annual Report – Chairman's and Managing Director's review, page 12
2022 Annual Report – Sustainability report – Growth and innovation, page 52</t>
  </si>
  <si>
    <t>2022 Annual Report – Sustainability report – Communities and Indigenous relations, page 48
2022 Sustainability Data Book – Communities and economic tab
2022 Annual Report – Financial results, page 25; Financial report, page 99</t>
  </si>
  <si>
    <t xml:space="preserve">2022 Corporate Governance Statement
2022 Annual Report – Directors' report, page 64
2022 Annual Report – Sustainability report – Sustainability at Iluka, page 44
2022 Sustainability Data Book – Conduct and compliance tab
</t>
  </si>
  <si>
    <t>Critical Control Verifications Ratio (CCC:CCFV)</t>
  </si>
  <si>
    <t>2022 Annual Report – About Iluka Resources, page 2</t>
  </si>
  <si>
    <t>2022 Annual Report – About this report, page 8</t>
  </si>
  <si>
    <r>
      <rPr>
        <b/>
        <sz val="11"/>
        <color theme="1"/>
        <rFont val="Calibri"/>
        <family val="2"/>
        <scheme val="minor"/>
      </rPr>
      <t>2022 Sustainability Data Book</t>
    </r>
    <r>
      <rPr>
        <sz val="11"/>
        <color theme="1"/>
        <rFont val="Calibri"/>
        <family val="2"/>
        <scheme val="minor"/>
      </rPr>
      <t xml:space="preserve">
This Sustainability Data Book outlines key sustainability performance information of Iluka Resources' and its subsidiaries' operations and activities for 2022 and historical reporting periods. It accompanies the 2022 sustainability disclosures in Iluka’s Annual Report and other periodic and continuous disclosure announcements lodged with the ASX, available at www.iluka.com.
</t>
    </r>
    <r>
      <rPr>
        <b/>
        <sz val="11"/>
        <color theme="1"/>
        <rFont val="Calibri"/>
        <family val="2"/>
        <scheme val="minor"/>
      </rPr>
      <t>Notes on data</t>
    </r>
    <r>
      <rPr>
        <sz val="11"/>
        <color theme="1"/>
        <rFont val="Calibri"/>
        <family val="2"/>
        <scheme val="minor"/>
      </rPr>
      <t xml:space="preserve">
This Sustainability Data Book has been prepared based on Iluka’s reporting year (1 January to 31 December). Unless stated otherwise, all data presented relates to calendar years and parameters are reported for Iluka’s Group-wide businesses and include all exploration, construction, operations, rehabilitation and corporate activities.
Iluka reported in accordance with the GRI Standards for the period 1 January 2022 to 31 December 2022, in addition to the requirements of other select reporting frameworks and standards. GRI 1: Foundation 2021 has been applied, in addition to the G4 Sector Disclosures for Mining and Metals 2013. Refer to the GRI content index in this Data Book. 
In Australia, reporting boundaries for Scope 1 and Scope 2 greenhouse gas (GHG) emissions meet the requirements of the </t>
    </r>
    <r>
      <rPr>
        <i/>
        <sz val="11"/>
        <color theme="1"/>
        <rFont val="Calibri"/>
        <family val="2"/>
        <scheme val="minor"/>
      </rPr>
      <t xml:space="preserve">National Greenhouse and Energy Reporting Act </t>
    </r>
    <r>
      <rPr>
        <sz val="11"/>
        <color theme="1"/>
        <rFont val="Calibri"/>
        <family val="2"/>
        <scheme val="minor"/>
      </rPr>
      <t xml:space="preserve">2007 (NGER Act). 
Where relevant, prior reporting period figures have been restated when more accurate data becomes available or when there have been material changes to the data calculation methodologies.
Currency is expressed in Australian dollars (AUD) unless otherwise stated. 
</t>
    </r>
    <r>
      <rPr>
        <b/>
        <sz val="11"/>
        <color theme="1"/>
        <rFont val="Calibri"/>
        <family val="2"/>
        <scheme val="minor"/>
      </rPr>
      <t xml:space="preserve">Forward-looking statements </t>
    </r>
    <r>
      <rPr>
        <sz val="11"/>
        <color theme="1"/>
        <rFont val="Calibri"/>
        <family val="2"/>
        <scheme val="minor"/>
      </rPr>
      <t xml:space="preserve">
Iluka’s 2022 Annual Report and this 2022 Sustainability Data Book contain certain statements which constitute forward-looking statements. For information relating to forward-looking statements refer to page 178 of the 2022 Annual Report. 
</t>
    </r>
    <r>
      <rPr>
        <b/>
        <sz val="11"/>
        <color theme="1"/>
        <rFont val="Calibri"/>
        <family val="2"/>
        <scheme val="minor"/>
      </rPr>
      <t>Important notice on climate-related disclosures</t>
    </r>
    <r>
      <rPr>
        <sz val="11"/>
        <color theme="1"/>
        <rFont val="Calibri"/>
        <family val="2"/>
        <scheme val="minor"/>
      </rPr>
      <t xml:space="preserve">
This Sustainability Databook includes forward-looking statements regarding the plans, strategies, objectives, aims and commitments of Iluka Resources and its subsidiaries (Iluka) in relation to carbon emissions reduction and identifying, assessing and responding to risks, impacts and opportunities associated with climate change. 
The information contained in this report is provided for informational purposes only and has not been prepared as financial or investment advice. The forward-looking statements in this Databook are not statements of fact, guarantees or predictions, and have not been prepared to provide any guidance, in relation to the future performance of Iluka. 
These forward-looking statements are based on Iluka’s expectations as at the data of this Databook and reflect judgements, assumptions, estimates and other information available as at the date of this document and/or the date of Iluka’s planning processes. Readers are cautioned not to place undue reliance on such statements, particularly in light of the time horizons which this Databook discusses and the inherent uncertainty in possible policy, regulatory, market and technological developments in the future. 
No representation or warranty, express or implied, is given as to the accuracy, completeness or correctness, likelihood of achievement or reasonableness of any forward-looking information contained in this Databook. Forward-looking statements are subject to known and unknown risks, uncertainties, assumptions, contingencies and other factors, many of which are beyond Iluka’s control, and which may cause the actual results, performances or achievements of Iluka to differ materially from those expressed or implied in the statements contained in this document. There are also inherent limitations with scenario analysis and it is difficult to predict which, if any, of the scenarios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Except as required by applicable regulations or by law, Iluka does not undertake any obligation to publicly update or review any forward-looking statements, whether as a result of new information or future events. </t>
    </r>
  </si>
  <si>
    <t>Stated accordingly where applicable</t>
  </si>
  <si>
    <r>
      <t xml:space="preserve">Iluka's Sustainability Report is internally verified and presently not externally assured. However, certain aspects of Iluka's sustainability performance data and disclosures are externally verified. PwC Independent Auditor’s Report on the Group financial statements and remuneration report is available in the 2022 Annual Report section Independent auditor’s report. Third party verification of Scope 1 and Scope 2 greenhouse gas emissions for Iluka’s Australian operations is completed to ensure correct reporting in accordance with the requirements of the Australian Government </t>
    </r>
    <r>
      <rPr>
        <i/>
        <sz val="11"/>
        <color theme="1"/>
        <rFont val="Calibri"/>
        <family val="2"/>
        <scheme val="minor"/>
      </rPr>
      <t>National Greenhouse and Energy Reporting Act</t>
    </r>
    <r>
      <rPr>
        <sz val="11"/>
        <color theme="1"/>
        <rFont val="Calibri"/>
        <family val="2"/>
        <scheme val="minor"/>
      </rPr>
      <t xml:space="preserve"> 2007. Iluka’s Sustainability Report is presented to Iluka’s Sustainability Committee for review and recommendation to Iluka’s Board for approval.</t>
    </r>
  </si>
  <si>
    <t xml:space="preserve">2022 Annual Report – About Iluka Resources, page 2; Products, page 3; Our locations, pages 4-5; Our process, pages 6-7
</t>
  </si>
  <si>
    <t xml:space="preserve">2022 Corporate Governance Statement – Iluka's Board of Directors, page 5; Board committees, page 14 
2022 Annual Report – Board of Directors and Committees, pages 16-17; Director's report, page 64
</t>
  </si>
  <si>
    <t>Nominations and Governance Committee Charter – Responsibilities, page 5
2022 Corporate Governance Statement – Director selection and succession planning, page 12; Director appointment, induction and continuing education, page 12 
2022 Annual Report – Directors' report, page 64</t>
  </si>
  <si>
    <t>Board Charter – Powers / Duties (Sustainability), page 8; Authority delegated to senior management, page 11
Sustainability Committee Charter
2022 Annual Report – Directors' report, page 64</t>
  </si>
  <si>
    <t>Sustainability Committee Charter – Responsibilities, page 4
2022 Annual Report – Sustainability report – Sustainability at Iluka, page 44
2022 Sustainability Data Book – 2022 Materiality tab</t>
  </si>
  <si>
    <t>Code of Conduct – Our relationships, page 6
2022 Corporate Governance Statement – Independence of directors, page 10</t>
  </si>
  <si>
    <t>2022 Annual Report – Directors' report, page 64</t>
  </si>
  <si>
    <t>2022 Corporate Governance Statement – Performance evaluation and remuneration, page 19
2022 Annual Report – Remuneration report, page 72</t>
  </si>
  <si>
    <t xml:space="preserve">2022 Annual Report – Sustainability report – Message from the Chairman of the Sustainability Committee, page 43
</t>
  </si>
  <si>
    <t>2022 Annual Report – Directors' report, page 64 
2022 Sustainability Data Book – Conduct and compliance tab</t>
  </si>
  <si>
    <t xml:space="preserve">2022 Annual Report – Sustainability report – Biodiversity, page 50 </t>
  </si>
  <si>
    <t>2022 Annual Report – Sustainability report – Growth and innovation, page 52 
2022 Annual Report – Strategy and business model, page 22</t>
  </si>
  <si>
    <t xml:space="preserve">2022 Annual Report – Sustainability report – Climate change response, page 55 </t>
  </si>
  <si>
    <t>2022 Annual Report – Sustainability report – Climate change response, page 55
2022 Sustainability Data Book – Energy and emissions tab</t>
  </si>
  <si>
    <t>2022 Annual Report – Sustainability report – Climate change response, page 55</t>
  </si>
  <si>
    <t xml:space="preserve">2022 Annual Report – Sustainability report – Rehabilitation and closure, page 52 </t>
  </si>
  <si>
    <t xml:space="preserve">2022 Annual Report – Sustainability report – Communities and Indigenous relations, page 48 </t>
  </si>
  <si>
    <t xml:space="preserve">2022 Annual Report – Sustainability report – Communities and Indigenous relations, page 48
2022 Sustainability Data Book – Agreements with Traditional Owners in Australia tab
</t>
  </si>
  <si>
    <t>2022 Annual Report – Sustainability report – Communities and Indigenous relations, page 48</t>
  </si>
  <si>
    <t>2022 Annual Report – Sustainability report – Communities and Indigenous relations, page 48
2022 Sustainability Data Book - Performance - Communities and economic tab</t>
  </si>
  <si>
    <t>2022 Annual Report – Business risk and mitigations, page 58</t>
  </si>
  <si>
    <t>2022 Annual Report – Sustainability report – Communities and Indigenous relations, page 48
2022 Sustainability Data Book – Communities and economic tab</t>
  </si>
  <si>
    <t>Approach to Tax Statement
Tax Transparency Report 
2022 Annual Report – Sustainability report – Communities and Indigenous relations, page 48</t>
  </si>
  <si>
    <t xml:space="preserve">Tax Transparency Report </t>
  </si>
  <si>
    <t xml:space="preserve">2022 Corporate Governance Statement
2022 Annual Report – Directors' report, page 64
2022 Annual Report – Sustainability report – Sustainability at Iluka, page 44
</t>
  </si>
  <si>
    <t xml:space="preserve">2022 Annual Report – Sustainability report – Human rights, page 49 </t>
  </si>
  <si>
    <t>2022 Annual Report – Sustainability report – Health, safety and wellbeing, page 45</t>
  </si>
  <si>
    <t xml:space="preserve">2022 Annual Report – Sustainability report – Health, safety and wellbeing, page 45 </t>
  </si>
  <si>
    <t xml:space="preserve">2022 Annual Report – Sustainability report – Our people, page 46 </t>
  </si>
  <si>
    <t>2022 Annual Report – Sustainability report – Our people, page 46
In all roles across operational and corporate locations, Iluka employees have a training profile that sets out the mandatory inductions and training that allow them to carry out their roles safely and effectively. In addition to Iluka’s Leadership Programmes and professional development opportunities, all Iluka employees have access to LinkedIn Learning licences, giving them access to over 12,000 on-demand courses across a range of topics and skills. In addition to training, professional development opportunities include 360° feedback processes, external leadership coaching and mentoring opportunities. Iluka also offers an Education Assistance procedure to support the costs of external education programmes including MBAs and accredited qualifications for selected employees.</t>
  </si>
  <si>
    <t xml:space="preserve">2022 Annual Report – Sustainability report – Product stewardship, page 53 </t>
  </si>
  <si>
    <t xml:space="preserve">2022 Annual Report – Sustainability report – Radiation management, page 47 </t>
  </si>
  <si>
    <t>2022 Annual Report – Sustainability report – Tailings management, page 51</t>
  </si>
  <si>
    <t xml:space="preserve">2022 Annual Report – Sustainability report – Water stewardship, page 51 </t>
  </si>
  <si>
    <t>Iluka publicly available reference documents</t>
  </si>
  <si>
    <t xml:space="preserve">Iluka handles non-hazardous and hazardous non-mineral waste that are not a by-product from mining and processing activities.
_Non-hazardous non-mineral materials include general waste, co-mingled, tyres, scrap metal, timber and plastics. 
_Hazardous non-mineral materials include batteries, electronic, laboratory, medical, fluorescent bulbs, ink cartridges, waste oil/grease and hydrocarbon contaminated soil.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</si>
</sst>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d\ dd\ mmm"/>
    <numFmt numFmtId="165" formatCode="0.0%"/>
    <numFmt numFmtId="166" formatCode="0.0"/>
    <numFmt numFmtId="167" formatCode="#,##0.0"/>
    <numFmt numFmtId="168" formatCode="0.000"/>
    <numFmt numFmtId="169" formatCode="##,##0_-;\(##,##0\);\-_;"/>
    <numFmt numFmtId="170" formatCode="_-* #,##0_-;\-* #,##0_-;_-* &quot;-&quot;??_-;_-@_-"/>
    <numFmt numFmtId="171" formatCode="0.000%"/>
  </numFmts>
  <fonts count="5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7"/>
      <name val="Akzidenz Grotesk BE Light"/>
      <family val="2"/>
    </font>
    <font>
      <sz val="10"/>
      <name val="Arial"/>
      <family val="2"/>
    </font>
    <font>
      <sz val="10"/>
      <color theme="1"/>
      <name val="Calibri"/>
      <family val="2"/>
      <scheme val="minor"/>
    </font>
    <font>
      <sz val="11"/>
      <color rgb="FFFF0000"/>
      <name val="Calibri"/>
      <family val="2"/>
      <scheme val="minor"/>
    </font>
    <font>
      <sz val="8"/>
      <name val="Calibri"/>
      <family val="2"/>
      <scheme val="minor"/>
    </font>
    <font>
      <b/>
      <sz val="11"/>
      <color theme="1"/>
      <name val="Calibri"/>
      <family val="2"/>
      <scheme val="minor"/>
    </font>
    <font>
      <vertAlign val="superscript"/>
      <sz val="11"/>
      <color theme="1"/>
      <name val="Calibri"/>
      <family val="2"/>
      <scheme val="minor"/>
    </font>
    <font>
      <sz val="16"/>
      <color theme="1"/>
      <name val="Calibri"/>
      <family val="2"/>
      <scheme val="minor"/>
    </font>
    <font>
      <sz val="14"/>
      <color rgb="FF0070C0"/>
      <name val="Arial"/>
      <family val="2"/>
    </font>
    <font>
      <sz val="10"/>
      <color rgb="FFC00000"/>
      <name val="Arial"/>
      <family val="2"/>
    </font>
    <font>
      <b/>
      <sz val="12"/>
      <color theme="0"/>
      <name val="Calibri"/>
      <family val="2"/>
      <scheme val="minor"/>
    </font>
    <font>
      <sz val="11"/>
      <color rgb="FFC00000"/>
      <name val="Calibri"/>
      <family val="2"/>
      <scheme val="minor"/>
    </font>
    <font>
      <sz val="16"/>
      <name val="Calibri"/>
      <family val="2"/>
      <scheme val="minor"/>
    </font>
    <font>
      <b/>
      <sz val="12"/>
      <color theme="1"/>
      <name val="Calibri"/>
      <family val="2"/>
      <scheme val="minor"/>
    </font>
    <font>
      <b/>
      <sz val="11"/>
      <color theme="0"/>
      <name val="Calibri"/>
      <family val="2"/>
      <scheme val="minor"/>
    </font>
    <font>
      <sz val="11"/>
      <color rgb="FF000000"/>
      <name val="Calibri"/>
      <family val="2"/>
      <scheme val="minor"/>
    </font>
    <font>
      <b/>
      <sz val="11"/>
      <name val="Calibri"/>
      <family val="2"/>
      <scheme val="minor"/>
    </font>
    <font>
      <sz val="11"/>
      <color theme="0"/>
      <name val="Calibri"/>
      <family val="2"/>
      <scheme val="minor"/>
    </font>
    <font>
      <b/>
      <sz val="14"/>
      <color theme="1"/>
      <name val="Calibri"/>
      <family val="2"/>
      <scheme val="minor"/>
    </font>
    <font>
      <b/>
      <vertAlign val="superscript"/>
      <sz val="14"/>
      <color theme="1"/>
      <name val="Calibri"/>
      <family val="2"/>
      <scheme val="minor"/>
    </font>
    <font>
      <sz val="11"/>
      <name val="Calibri"/>
      <family val="2"/>
      <scheme val="minor"/>
    </font>
    <font>
      <b/>
      <sz val="11"/>
      <color rgb="FFC00000"/>
      <name val="Calibri"/>
      <family val="2"/>
      <scheme val="minor"/>
    </font>
    <font>
      <sz val="10"/>
      <name val="Calibri"/>
      <family val="2"/>
      <scheme val="minor"/>
    </font>
    <font>
      <b/>
      <vertAlign val="superscript"/>
      <sz val="11"/>
      <name val="Calibri"/>
      <family val="2"/>
      <scheme val="minor"/>
    </font>
    <font>
      <vertAlign val="superscript"/>
      <sz val="11"/>
      <name val="Calibri"/>
      <family val="2"/>
      <scheme val="minor"/>
    </font>
    <font>
      <sz val="11"/>
      <color theme="1"/>
      <name val="Arial"/>
      <family val="2"/>
    </font>
    <font>
      <b/>
      <sz val="10"/>
      <color theme="1"/>
      <name val="Calibri"/>
      <family val="2"/>
      <scheme val="minor"/>
    </font>
    <font>
      <i/>
      <sz val="11"/>
      <color theme="1"/>
      <name val="Calibri"/>
      <family val="2"/>
      <scheme val="minor"/>
    </font>
    <font>
      <b/>
      <sz val="11"/>
      <color rgb="FF0070C0"/>
      <name val="Calibri"/>
      <family val="2"/>
      <scheme val="minor"/>
    </font>
    <font>
      <u/>
      <sz val="11"/>
      <color theme="10"/>
      <name val="Calibri"/>
      <family val="2"/>
      <scheme val="minor"/>
    </font>
    <font>
      <b/>
      <sz val="11"/>
      <color theme="10"/>
      <name val="Calibri"/>
      <family val="2"/>
      <scheme val="minor"/>
    </font>
    <font>
      <b/>
      <sz val="14"/>
      <name val="Calibri"/>
      <family val="2"/>
      <scheme val="minor"/>
    </font>
    <font>
      <sz val="12"/>
      <color theme="0"/>
      <name val="Calibri"/>
      <family val="2"/>
      <scheme val="minor"/>
    </font>
    <font>
      <sz val="12"/>
      <color rgb="FFC00000"/>
      <name val="Calibri"/>
      <family val="2"/>
      <scheme val="minor"/>
    </font>
    <font>
      <sz val="12"/>
      <color theme="1"/>
      <name val="Calibri"/>
      <family val="2"/>
      <scheme val="minor"/>
    </font>
    <font>
      <b/>
      <vertAlign val="superscript"/>
      <sz val="12"/>
      <color theme="0"/>
      <name val="Calibri"/>
      <family val="2"/>
      <scheme val="minor"/>
    </font>
    <font>
      <b/>
      <sz val="12"/>
      <name val="Calibri"/>
      <family val="2"/>
      <scheme val="minor"/>
    </font>
    <font>
      <sz val="10"/>
      <color rgb="FFD6002A"/>
      <name val="Arial"/>
      <family val="2"/>
    </font>
    <font>
      <sz val="10"/>
      <color rgb="FFFF0000"/>
      <name val="Calibri"/>
      <family val="2"/>
      <scheme val="minor"/>
    </font>
    <font>
      <sz val="16"/>
      <color rgb="FFFF0000"/>
      <name val="Calibri"/>
      <family val="2"/>
      <scheme val="minor"/>
    </font>
    <font>
      <b/>
      <sz val="12"/>
      <color rgb="FFFF0000"/>
      <name val="Calibri"/>
      <family val="2"/>
      <scheme val="minor"/>
    </font>
    <font>
      <sz val="11"/>
      <color rgb="FF7030A0"/>
      <name val="Calibri"/>
      <family val="2"/>
      <scheme val="minor"/>
    </font>
    <font>
      <b/>
      <vertAlign val="superscript"/>
      <sz val="11"/>
      <color theme="1"/>
      <name val="Calibri"/>
      <family val="2"/>
      <scheme val="minor"/>
    </font>
    <font>
      <vertAlign val="subscript"/>
      <sz val="11"/>
      <color theme="1"/>
      <name val="Calibri"/>
      <family val="2"/>
      <scheme val="minor"/>
    </font>
    <font>
      <b/>
      <sz val="11"/>
      <color rgb="FF000000"/>
      <name val="Calibri"/>
      <family val="2"/>
      <scheme val="minor"/>
    </font>
    <font>
      <sz val="16"/>
      <color rgb="FFC00000"/>
      <name val="Calibri"/>
      <family val="2"/>
      <scheme val="minor"/>
    </font>
    <font>
      <sz val="14"/>
      <color rgb="FFC0000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hair">
        <color indexed="23"/>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bottom style="thin">
        <color rgb="FF000000"/>
      </bottom>
      <diagonal/>
    </border>
    <border>
      <left/>
      <right style="thin">
        <color theme="0"/>
      </right>
      <top/>
      <bottom/>
      <diagonal/>
    </border>
    <border>
      <left/>
      <right/>
      <top style="thin">
        <color auto="1"/>
      </top>
      <bottom style="thin">
        <color theme="1"/>
      </bottom>
      <diagonal/>
    </border>
    <border>
      <left/>
      <right/>
      <top/>
      <bottom style="thin">
        <color theme="1"/>
      </bottom>
      <diagonal/>
    </border>
    <border>
      <left/>
      <right/>
      <top style="thin">
        <color theme="1"/>
      </top>
      <bottom/>
      <diagonal/>
    </border>
  </borders>
  <cellStyleXfs count="13">
    <xf numFmtId="0" fontId="0" fillId="0" borderId="0"/>
    <xf numFmtId="164" fontId="6" fillId="0" borderId="4">
      <alignment horizontal="left" vertical="top" wrapText="1"/>
    </xf>
    <xf numFmtId="0" fontId="7" fillId="0" borderId="0"/>
    <xf numFmtId="0" fontId="5" fillId="0" borderId="0"/>
    <xf numFmtId="0" fontId="5" fillId="0" borderId="0"/>
    <xf numFmtId="0" fontId="4" fillId="0" borderId="0"/>
    <xf numFmtId="9" fontId="5" fillId="0" borderId="0" applyFont="0" applyFill="0" applyBorder="0" applyAlignment="0" applyProtection="0"/>
    <xf numFmtId="0" fontId="35" fillId="0" borderId="0" applyNumberForma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0" fontId="1" fillId="0" borderId="0"/>
  </cellStyleXfs>
  <cellXfs count="631">
    <xf numFmtId="0" fontId="0" fillId="0" borderId="0" xfId="0"/>
    <xf numFmtId="0" fontId="0" fillId="0" borderId="0" xfId="0" applyAlignment="1">
      <alignment horizontal="left" vertical="top"/>
    </xf>
    <xf numFmtId="0" fontId="0" fillId="0" borderId="0" xfId="0" applyAlignment="1">
      <alignment horizontal="right" vertical="top"/>
    </xf>
    <xf numFmtId="0" fontId="0" fillId="0" borderId="0" xfId="0" applyAlignment="1">
      <alignment vertical="top"/>
    </xf>
    <xf numFmtId="0" fontId="13" fillId="0" borderId="0" xfId="0" applyFont="1" applyAlignment="1">
      <alignment horizontal="left" vertical="top"/>
    </xf>
    <xf numFmtId="0" fontId="11" fillId="0" borderId="0" xfId="0" applyFont="1" applyAlignment="1">
      <alignment horizontal="right" vertical="top"/>
    </xf>
    <xf numFmtId="0" fontId="4" fillId="0" borderId="0" xfId="5" applyAlignment="1">
      <alignment vertical="top"/>
    </xf>
    <xf numFmtId="0" fontId="4" fillId="0" borderId="0" xfId="5" applyAlignment="1">
      <alignment vertical="top" wrapText="1"/>
    </xf>
    <xf numFmtId="0" fontId="8" fillId="0" borderId="0" xfId="5" applyFont="1" applyAlignment="1">
      <alignment vertical="top"/>
    </xf>
    <xf numFmtId="0" fontId="13" fillId="0" borderId="0" xfId="5" applyFont="1" applyAlignment="1">
      <alignment vertical="top"/>
    </xf>
    <xf numFmtId="0" fontId="13" fillId="0" borderId="0" xfId="5" applyFont="1" applyAlignment="1">
      <alignment horizontal="left" vertical="top" wrapText="1"/>
    </xf>
    <xf numFmtId="0" fontId="5" fillId="0" borderId="0" xfId="5" applyFont="1" applyAlignment="1">
      <alignment horizontal="left" vertical="top" wrapText="1"/>
    </xf>
    <xf numFmtId="0" fontId="14" fillId="0" borderId="0" xfId="5" applyFont="1" applyAlignment="1">
      <alignment vertical="top"/>
    </xf>
    <xf numFmtId="0" fontId="15" fillId="0" borderId="0" xfId="5" applyFont="1" applyAlignment="1">
      <alignment vertical="top"/>
    </xf>
    <xf numFmtId="0" fontId="8" fillId="0" borderId="0" xfId="5" applyFont="1" applyAlignment="1">
      <alignment vertical="top" wrapText="1"/>
    </xf>
    <xf numFmtId="0" fontId="8" fillId="0" borderId="0" xfId="5" applyFont="1" applyAlignment="1">
      <alignment horizontal="center" vertical="top" wrapText="1"/>
    </xf>
    <xf numFmtId="0" fontId="5" fillId="0" borderId="0" xfId="5" applyFont="1" applyAlignment="1">
      <alignment vertical="top" wrapText="1"/>
    </xf>
    <xf numFmtId="0" fontId="5" fillId="0" borderId="1" xfId="5" applyFont="1" applyBorder="1" applyAlignment="1">
      <alignment vertical="top" wrapText="1"/>
    </xf>
    <xf numFmtId="0" fontId="5" fillId="0" borderId="2" xfId="5" applyFont="1" applyBorder="1" applyAlignment="1">
      <alignment vertical="top" wrapText="1"/>
    </xf>
    <xf numFmtId="0" fontId="17" fillId="0" borderId="0" xfId="5" applyFont="1" applyAlignment="1">
      <alignment vertical="top"/>
    </xf>
    <xf numFmtId="0" fontId="5" fillId="0" borderId="0" xfId="5" applyFont="1" applyAlignment="1">
      <alignment vertical="top"/>
    </xf>
    <xf numFmtId="0" fontId="11" fillId="0" borderId="0" xfId="5" applyFont="1" applyAlignment="1">
      <alignment vertical="top"/>
    </xf>
    <xf numFmtId="0" fontId="18" fillId="0" borderId="0" xfId="5" applyFont="1" applyAlignment="1">
      <alignment vertical="top"/>
    </xf>
    <xf numFmtId="0" fontId="16" fillId="2" borderId="0" xfId="0" applyFont="1" applyFill="1" applyAlignment="1">
      <alignment horizontal="left" vertical="top"/>
    </xf>
    <xf numFmtId="0" fontId="19" fillId="0" borderId="0" xfId="0" applyFont="1" applyAlignment="1">
      <alignment horizontal="left" vertical="top"/>
    </xf>
    <xf numFmtId="16" fontId="21" fillId="0" borderId="0" xfId="0" applyNumberFormat="1" applyFont="1" applyAlignment="1">
      <alignment vertical="top"/>
    </xf>
    <xf numFmtId="0" fontId="0" fillId="0" borderId="0" xfId="0" applyAlignment="1">
      <alignment vertical="top" wrapText="1"/>
    </xf>
    <xf numFmtId="0" fontId="0" fillId="0" borderId="0" xfId="0" applyAlignment="1">
      <alignment horizontal="left" vertical="top" wrapText="1"/>
    </xf>
    <xf numFmtId="0" fontId="20" fillId="0" borderId="0" xfId="0" applyFont="1" applyAlignment="1">
      <alignment horizontal="left" vertical="top"/>
    </xf>
    <xf numFmtId="0" fontId="22" fillId="0" borderId="0" xfId="0" applyFont="1" applyAlignment="1">
      <alignment horizontal="left" vertical="top"/>
    </xf>
    <xf numFmtId="0" fontId="0" fillId="0" borderId="2" xfId="0" applyBorder="1" applyAlignment="1">
      <alignment horizontal="left" vertical="top"/>
    </xf>
    <xf numFmtId="0" fontId="0" fillId="0" borderId="2" xfId="0" applyBorder="1" applyAlignment="1">
      <alignment vertical="top" wrapText="1"/>
    </xf>
    <xf numFmtId="0" fontId="5" fillId="0" borderId="1" xfId="5" applyFont="1" applyBorder="1" applyAlignment="1">
      <alignment vertical="top"/>
    </xf>
    <xf numFmtId="0" fontId="11" fillId="0" borderId="0" xfId="0" applyFont="1" applyAlignment="1">
      <alignment horizontal="left" vertical="top"/>
    </xf>
    <xf numFmtId="49" fontId="0" fillId="0" borderId="0" xfId="0" applyNumberFormat="1" applyAlignment="1">
      <alignment vertical="top"/>
    </xf>
    <xf numFmtId="49" fontId="0" fillId="0" borderId="0" xfId="0" applyNumberFormat="1" applyAlignment="1">
      <alignment horizontal="left" vertical="top"/>
    </xf>
    <xf numFmtId="0" fontId="11" fillId="0" borderId="3" xfId="0" applyFont="1" applyBorder="1" applyAlignment="1">
      <alignment horizontal="left" vertical="top" wrapText="1"/>
    </xf>
    <xf numFmtId="0" fontId="0" fillId="0" borderId="3" xfId="0" applyBorder="1" applyAlignment="1">
      <alignment horizontal="left" vertical="top"/>
    </xf>
    <xf numFmtId="49" fontId="0" fillId="0" borderId="3" xfId="0" applyNumberForma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49" fontId="0" fillId="0" borderId="1" xfId="0" applyNumberFormat="1"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11" fillId="0" borderId="1" xfId="0" applyFont="1" applyBorder="1" applyAlignment="1">
      <alignment vertical="top"/>
    </xf>
    <xf numFmtId="0" fontId="0" fillId="0" borderId="2" xfId="0" applyBorder="1" applyAlignment="1">
      <alignment vertical="top"/>
    </xf>
    <xf numFmtId="0" fontId="0" fillId="0" borderId="1" xfId="0" applyBorder="1" applyAlignment="1">
      <alignment vertical="top" wrapText="1"/>
    </xf>
    <xf numFmtId="0" fontId="0" fillId="0" borderId="0" xfId="0" applyAlignment="1">
      <alignment horizontal="center" vertical="top"/>
    </xf>
    <xf numFmtId="0" fontId="11" fillId="0" borderId="0" xfId="0" applyFont="1"/>
    <xf numFmtId="0" fontId="0" fillId="0" borderId="1" xfId="0" applyBorder="1"/>
    <xf numFmtId="0" fontId="19" fillId="0" borderId="0" xfId="0" applyFont="1"/>
    <xf numFmtId="0" fontId="0" fillId="0" borderId="1" xfId="0" applyBorder="1" applyAlignment="1">
      <alignment horizontal="right" vertical="top"/>
    </xf>
    <xf numFmtId="9" fontId="0" fillId="0" borderId="1" xfId="0" applyNumberFormat="1" applyBorder="1" applyAlignment="1">
      <alignment horizontal="right" vertical="top"/>
    </xf>
    <xf numFmtId="0" fontId="11" fillId="0" borderId="2" xfId="0" applyFont="1" applyBorder="1"/>
    <xf numFmtId="0" fontId="11" fillId="0" borderId="0" xfId="0" applyFont="1" applyAlignment="1">
      <alignment vertical="top"/>
    </xf>
    <xf numFmtId="3" fontId="0" fillId="0" borderId="0" xfId="0" applyNumberFormat="1" applyAlignment="1">
      <alignment horizontal="right" vertical="top"/>
    </xf>
    <xf numFmtId="3" fontId="0" fillId="0" borderId="1" xfId="0" applyNumberFormat="1" applyBorder="1" applyAlignment="1">
      <alignment horizontal="right" vertical="top"/>
    </xf>
    <xf numFmtId="0" fontId="24" fillId="0" borderId="0" xfId="0" applyFont="1"/>
    <xf numFmtId="0" fontId="9" fillId="0" borderId="0" xfId="0" applyFont="1"/>
    <xf numFmtId="3" fontId="11" fillId="0" borderId="1" xfId="0" applyNumberFormat="1" applyFont="1" applyBorder="1" applyAlignment="1">
      <alignment horizontal="right" vertical="top"/>
    </xf>
    <xf numFmtId="9" fontId="0" fillId="0" borderId="0" xfId="0" applyNumberFormat="1" applyAlignment="1">
      <alignment horizontal="right" vertical="top"/>
    </xf>
    <xf numFmtId="9" fontId="11" fillId="0" borderId="1" xfId="0" applyNumberFormat="1" applyFont="1" applyBorder="1" applyAlignment="1">
      <alignment horizontal="right" vertical="top"/>
    </xf>
    <xf numFmtId="0" fontId="0" fillId="0" borderId="9" xfId="0" applyBorder="1" applyAlignment="1">
      <alignment horizontal="left" vertical="top"/>
    </xf>
    <xf numFmtId="0" fontId="22" fillId="0" borderId="0" xfId="0" applyFont="1" applyAlignment="1">
      <alignment horizontal="center" vertical="top"/>
    </xf>
    <xf numFmtId="0" fontId="26" fillId="0" borderId="0" xfId="0" applyFont="1" applyAlignment="1">
      <alignment horizontal="right" vertical="top"/>
    </xf>
    <xf numFmtId="0" fontId="22" fillId="0" borderId="0" xfId="0" applyFont="1" applyAlignment="1">
      <alignment horizontal="right" vertical="top"/>
    </xf>
    <xf numFmtId="0" fontId="26" fillId="0" borderId="0" xfId="0" applyFont="1"/>
    <xf numFmtId="0" fontId="26" fillId="0" borderId="0" xfId="0" applyFont="1" applyAlignment="1">
      <alignment horizontal="center" vertical="top"/>
    </xf>
    <xf numFmtId="9" fontId="0" fillId="0" borderId="2" xfId="0" applyNumberFormat="1" applyBorder="1" applyAlignment="1">
      <alignment horizontal="right" vertical="top"/>
    </xf>
    <xf numFmtId="0" fontId="16" fillId="0" borderId="0" xfId="0" applyFont="1"/>
    <xf numFmtId="0" fontId="16" fillId="0" borderId="0" xfId="5" applyFont="1" applyAlignment="1">
      <alignment vertical="top"/>
    </xf>
    <xf numFmtId="0" fontId="0" fillId="0" borderId="1" xfId="5" applyFont="1" applyBorder="1" applyAlignment="1">
      <alignment vertical="top" wrapText="1"/>
    </xf>
    <xf numFmtId="0" fontId="0" fillId="0" borderId="2" xfId="5" applyFont="1" applyBorder="1" applyAlignment="1">
      <alignment vertical="top" wrapText="1"/>
    </xf>
    <xf numFmtId="0" fontId="8" fillId="0" borderId="0" xfId="0" applyFont="1" applyAlignment="1">
      <alignment vertical="center"/>
    </xf>
    <xf numFmtId="166" fontId="0" fillId="0" borderId="1" xfId="0" applyNumberFormat="1" applyBorder="1" applyAlignment="1">
      <alignment horizontal="right" vertical="top"/>
    </xf>
    <xf numFmtId="1" fontId="0" fillId="0" borderId="2" xfId="0" applyNumberFormat="1" applyBorder="1" applyAlignment="1">
      <alignment horizontal="right" vertical="top"/>
    </xf>
    <xf numFmtId="1" fontId="0" fillId="0" borderId="0" xfId="0" applyNumberFormat="1" applyAlignment="1">
      <alignment horizontal="right" vertical="top"/>
    </xf>
    <xf numFmtId="1" fontId="0" fillId="0" borderId="1" xfId="0" applyNumberFormat="1" applyBorder="1" applyAlignment="1">
      <alignment horizontal="right" vertical="top"/>
    </xf>
    <xf numFmtId="0" fontId="0" fillId="0" borderId="0" xfId="0" applyAlignment="1">
      <alignment vertical="center"/>
    </xf>
    <xf numFmtId="0" fontId="0" fillId="0" borderId="1" xfId="0" applyBorder="1" applyAlignment="1">
      <alignment vertical="center"/>
    </xf>
    <xf numFmtId="1" fontId="26" fillId="0" borderId="3" xfId="0" applyNumberFormat="1" applyFont="1" applyBorder="1" applyAlignment="1">
      <alignment horizontal="right" vertical="top"/>
    </xf>
    <xf numFmtId="0" fontId="26" fillId="0" borderId="1" xfId="0" applyFont="1" applyBorder="1" applyAlignment="1">
      <alignment horizontal="right" vertical="top"/>
    </xf>
    <xf numFmtId="0" fontId="20" fillId="0" borderId="0" xfId="0" applyFont="1" applyAlignment="1">
      <alignment horizontal="center" vertical="top"/>
    </xf>
    <xf numFmtId="0" fontId="11" fillId="0" borderId="1" xfId="0" applyFont="1" applyBorder="1"/>
    <xf numFmtId="0" fontId="11" fillId="0" borderId="1" xfId="0" applyFont="1" applyBorder="1" applyAlignment="1">
      <alignment vertical="center"/>
    </xf>
    <xf numFmtId="1" fontId="22" fillId="0" borderId="1" xfId="0" applyNumberFormat="1" applyFont="1" applyBorder="1" applyAlignment="1">
      <alignment horizontal="right" vertical="top"/>
    </xf>
    <xf numFmtId="0" fontId="22" fillId="0" borderId="1" xfId="0" applyFont="1" applyBorder="1" applyAlignment="1">
      <alignment horizontal="right" vertical="top"/>
    </xf>
    <xf numFmtId="166" fontId="11" fillId="0" borderId="1" xfId="0" applyNumberFormat="1" applyFont="1" applyBorder="1" applyAlignment="1">
      <alignment horizontal="right" vertical="top"/>
    </xf>
    <xf numFmtId="0" fontId="0" fillId="0" borderId="2" xfId="0" applyBorder="1" applyAlignment="1">
      <alignment vertical="center"/>
    </xf>
    <xf numFmtId="0" fontId="0" fillId="0" borderId="0" xfId="0" applyAlignment="1">
      <alignment horizontal="left"/>
    </xf>
    <xf numFmtId="9" fontId="0" fillId="0" borderId="0" xfId="0" applyNumberFormat="1"/>
    <xf numFmtId="2" fontId="0" fillId="0" borderId="2" xfId="0" applyNumberFormat="1" applyBorder="1" applyAlignment="1">
      <alignment horizontal="right" vertical="top"/>
    </xf>
    <xf numFmtId="0" fontId="0" fillId="0" borderId="1" xfId="0" applyBorder="1" applyAlignment="1">
      <alignment horizontal="left" vertical="center"/>
    </xf>
    <xf numFmtId="0" fontId="17" fillId="0" borderId="0" xfId="0" applyFont="1" applyAlignment="1">
      <alignment horizontal="left" vertical="top"/>
    </xf>
    <xf numFmtId="0" fontId="17" fillId="0" borderId="0" xfId="0" applyFont="1" applyAlignment="1">
      <alignment vertical="top"/>
    </xf>
    <xf numFmtId="1" fontId="26" fillId="0" borderId="1" xfId="0" applyNumberFormat="1" applyFont="1" applyBorder="1" applyAlignment="1">
      <alignment horizontal="right" vertical="top"/>
    </xf>
    <xf numFmtId="1" fontId="26" fillId="0" borderId="0" xfId="0" applyNumberFormat="1" applyFont="1" applyAlignment="1">
      <alignment horizontal="right" vertical="top"/>
    </xf>
    <xf numFmtId="0" fontId="23" fillId="0" borderId="0" xfId="0" applyFont="1" applyAlignment="1">
      <alignment horizontal="center" vertical="top"/>
    </xf>
    <xf numFmtId="0" fontId="11" fillId="0" borderId="0" xfId="0" applyFont="1" applyAlignment="1">
      <alignment vertical="center"/>
    </xf>
    <xf numFmtId="0" fontId="20" fillId="0" borderId="0" xfId="0" applyFont="1" applyAlignment="1">
      <alignment horizontal="center" vertical="top" wrapText="1"/>
    </xf>
    <xf numFmtId="2" fontId="0" fillId="0" borderId="0" xfId="0" applyNumberFormat="1" applyAlignment="1">
      <alignment horizontal="right" vertical="top"/>
    </xf>
    <xf numFmtId="2" fontId="11" fillId="0" borderId="0" xfId="0" applyNumberFormat="1" applyFont="1" applyAlignment="1">
      <alignment horizontal="right" vertical="top"/>
    </xf>
    <xf numFmtId="0" fontId="26" fillId="0" borderId="0" xfId="0" applyFont="1" applyAlignment="1">
      <alignment horizontal="left" vertical="top" wrapText="1"/>
    </xf>
    <xf numFmtId="0" fontId="26" fillId="0" borderId="0" xfId="0" applyFont="1" applyAlignment="1">
      <alignment horizontal="justify" vertical="top" wrapText="1"/>
    </xf>
    <xf numFmtId="2" fontId="11" fillId="0" borderId="1" xfId="0" applyNumberFormat="1" applyFont="1" applyBorder="1" applyAlignment="1">
      <alignment horizontal="right" vertical="top"/>
    </xf>
    <xf numFmtId="0" fontId="26" fillId="0" borderId="1" xfId="0" applyFont="1" applyBorder="1" applyAlignment="1">
      <alignment horizontal="justify" vertical="top" wrapText="1"/>
    </xf>
    <xf numFmtId="2" fontId="0" fillId="0" borderId="1" xfId="0" applyNumberFormat="1" applyBorder="1" applyAlignment="1">
      <alignment horizontal="right" vertical="top"/>
    </xf>
    <xf numFmtId="0" fontId="26" fillId="0" borderId="1" xfId="0" applyFont="1" applyBorder="1" applyAlignment="1">
      <alignment vertical="top" wrapText="1"/>
    </xf>
    <xf numFmtId="0" fontId="27" fillId="0" borderId="0" xfId="0" applyFont="1" applyAlignment="1">
      <alignment horizontal="left" vertical="top"/>
    </xf>
    <xf numFmtId="0" fontId="17" fillId="0" borderId="0" xfId="0" applyFont="1"/>
    <xf numFmtId="0" fontId="26" fillId="0" borderId="1" xfId="0" applyFont="1" applyBorder="1" applyAlignment="1">
      <alignment horizontal="left" vertical="top" wrapText="1"/>
    </xf>
    <xf numFmtId="0" fontId="27" fillId="0" borderId="0" xfId="0" applyFont="1"/>
    <xf numFmtId="0" fontId="26" fillId="0" borderId="0" xfId="5" applyFont="1" applyAlignment="1">
      <alignment horizontal="left" vertical="top"/>
    </xf>
    <xf numFmtId="0" fontId="26" fillId="0" borderId="2" xfId="5" applyFont="1" applyBorder="1" applyAlignment="1">
      <alignment horizontal="left" vertical="top" wrapText="1"/>
    </xf>
    <xf numFmtId="0" fontId="4" fillId="0" borderId="0" xfId="5" applyAlignment="1">
      <alignment horizontal="center" vertical="top"/>
    </xf>
    <xf numFmtId="1" fontId="26" fillId="0" borderId="2" xfId="0" applyNumberFormat="1" applyFont="1" applyBorder="1" applyAlignment="1">
      <alignment horizontal="center" vertical="top" wrapText="1"/>
    </xf>
    <xf numFmtId="1" fontId="26" fillId="0" borderId="1" xfId="0" applyNumberFormat="1" applyFont="1" applyBorder="1" applyAlignment="1">
      <alignment horizontal="center" vertical="top" wrapText="1"/>
    </xf>
    <xf numFmtId="0" fontId="28" fillId="0" borderId="0" xfId="0" applyFont="1" applyAlignment="1">
      <alignment vertical="center"/>
    </xf>
    <xf numFmtId="0" fontId="26" fillId="0" borderId="0" xfId="0" applyFont="1" applyAlignment="1">
      <alignment vertical="top"/>
    </xf>
    <xf numFmtId="0" fontId="26" fillId="0" borderId="1" xfId="0" applyFont="1" applyBorder="1" applyAlignment="1">
      <alignment vertical="top"/>
    </xf>
    <xf numFmtId="0" fontId="9" fillId="0" borderId="0" xfId="0" applyFont="1" applyAlignment="1">
      <alignment horizontal="left" vertical="top"/>
    </xf>
    <xf numFmtId="0" fontId="20" fillId="0" borderId="0" xfId="0" applyFont="1" applyAlignment="1">
      <alignment horizontal="center"/>
    </xf>
    <xf numFmtId="165" fontId="0" fillId="0" borderId="2" xfId="0" applyNumberFormat="1" applyBorder="1" applyAlignment="1">
      <alignment horizontal="right" vertical="top"/>
    </xf>
    <xf numFmtId="165" fontId="0" fillId="0" borderId="1" xfId="0" applyNumberFormat="1" applyBorder="1" applyAlignment="1">
      <alignment horizontal="right" vertical="top"/>
    </xf>
    <xf numFmtId="166" fontId="26" fillId="0" borderId="1" xfId="0" applyNumberFormat="1" applyFont="1" applyBorder="1" applyAlignment="1">
      <alignment horizontal="right" vertical="top"/>
    </xf>
    <xf numFmtId="166" fontId="26" fillId="0" borderId="3" xfId="0" applyNumberFormat="1" applyFont="1" applyBorder="1" applyAlignment="1">
      <alignment horizontal="right" vertical="top"/>
    </xf>
    <xf numFmtId="0" fontId="31" fillId="0" borderId="0" xfId="5" applyFont="1" applyAlignment="1">
      <alignment vertical="top"/>
    </xf>
    <xf numFmtId="0" fontId="0" fillId="0" borderId="0" xfId="5" applyFont="1" applyAlignment="1">
      <alignment vertical="top" wrapText="1"/>
    </xf>
    <xf numFmtId="0" fontId="26" fillId="0" borderId="2" xfId="5" applyFont="1" applyBorder="1" applyAlignment="1">
      <alignment vertical="top" wrapText="1"/>
    </xf>
    <xf numFmtId="0" fontId="26" fillId="0" borderId="0" xfId="5" applyFont="1" applyAlignment="1">
      <alignment vertical="top"/>
    </xf>
    <xf numFmtId="165" fontId="0" fillId="0" borderId="0" xfId="0" applyNumberFormat="1" applyAlignment="1">
      <alignment horizontal="right" vertical="top"/>
    </xf>
    <xf numFmtId="165" fontId="0" fillId="0" borderId="1" xfId="0" applyNumberFormat="1" applyBorder="1" applyAlignment="1">
      <alignment horizontal="right"/>
    </xf>
    <xf numFmtId="9" fontId="11" fillId="0" borderId="1" xfId="0" applyNumberFormat="1" applyFont="1" applyBorder="1" applyAlignment="1">
      <alignment horizontal="right"/>
    </xf>
    <xf numFmtId="0" fontId="0" fillId="0" borderId="0" xfId="0" applyAlignment="1">
      <alignment horizontal="right"/>
    </xf>
    <xf numFmtId="0" fontId="0" fillId="0" borderId="1" xfId="0" applyBorder="1" applyAlignment="1">
      <alignment horizontal="right"/>
    </xf>
    <xf numFmtId="0" fontId="0" fillId="0" borderId="2" xfId="0" applyBorder="1" applyAlignment="1">
      <alignment horizontal="left" vertical="center"/>
    </xf>
    <xf numFmtId="165" fontId="0" fillId="0" borderId="3" xfId="0" applyNumberFormat="1" applyBorder="1" applyAlignment="1">
      <alignment horizontal="right"/>
    </xf>
    <xf numFmtId="2" fontId="11" fillId="0" borderId="2" xfId="0" applyNumberFormat="1" applyFont="1" applyBorder="1" applyAlignment="1">
      <alignment horizontal="right" vertical="top"/>
    </xf>
    <xf numFmtId="165" fontId="0" fillId="0" borderId="3" xfId="0" applyNumberFormat="1" applyBorder="1" applyAlignment="1">
      <alignment horizontal="right" vertical="top"/>
    </xf>
    <xf numFmtId="166" fontId="0" fillId="0" borderId="0" xfId="0" applyNumberFormat="1" applyAlignment="1">
      <alignment horizontal="right" vertical="top"/>
    </xf>
    <xf numFmtId="167" fontId="0" fillId="0" borderId="0" xfId="0" applyNumberFormat="1" applyAlignment="1">
      <alignment horizontal="right" vertical="top"/>
    </xf>
    <xf numFmtId="167" fontId="0" fillId="0" borderId="1" xfId="0" applyNumberFormat="1" applyBorder="1" applyAlignment="1">
      <alignment horizontal="right" vertical="top"/>
    </xf>
    <xf numFmtId="167" fontId="11" fillId="0" borderId="1" xfId="0" applyNumberFormat="1" applyFont="1" applyBorder="1" applyAlignment="1">
      <alignment horizontal="right" vertical="top"/>
    </xf>
    <xf numFmtId="3" fontId="11" fillId="0" borderId="0" xfId="0" applyNumberFormat="1" applyFont="1" applyAlignment="1">
      <alignment horizontal="right" vertical="top"/>
    </xf>
    <xf numFmtId="0" fontId="8" fillId="0" borderId="0" xfId="0" applyFont="1" applyAlignment="1">
      <alignment vertical="top"/>
    </xf>
    <xf numFmtId="0" fontId="8" fillId="0" borderId="0" xfId="0"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left" wrapText="1"/>
    </xf>
    <xf numFmtId="9" fontId="32" fillId="0" borderId="0" xfId="0" applyNumberFormat="1" applyFont="1" applyAlignment="1">
      <alignment horizontal="right"/>
    </xf>
    <xf numFmtId="9" fontId="32" fillId="0" borderId="0" xfId="0" applyNumberFormat="1" applyFont="1" applyAlignment="1">
      <alignment horizontal="right" vertical="top"/>
    </xf>
    <xf numFmtId="1" fontId="0" fillId="0" borderId="1" xfId="0" applyNumberFormat="1" applyBorder="1" applyAlignment="1">
      <alignment horizontal="right"/>
    </xf>
    <xf numFmtId="9" fontId="26" fillId="0" borderId="1" xfId="0" applyNumberFormat="1" applyFont="1" applyBorder="1" applyAlignment="1">
      <alignment horizontal="right" vertical="top"/>
    </xf>
    <xf numFmtId="0" fontId="0" fillId="0" borderId="0" xfId="5" applyFont="1" applyAlignment="1">
      <alignment vertical="top"/>
    </xf>
    <xf numFmtId="0" fontId="0" fillId="0" borderId="1" xfId="5" applyFont="1" applyBorder="1" applyAlignment="1">
      <alignment vertical="top"/>
    </xf>
    <xf numFmtId="0" fontId="0" fillId="0" borderId="1" xfId="5" applyFont="1" applyBorder="1" applyAlignment="1">
      <alignment horizontal="center" vertical="top"/>
    </xf>
    <xf numFmtId="0" fontId="0" fillId="0" borderId="1" xfId="5" applyFont="1" applyBorder="1" applyAlignment="1">
      <alignment horizontal="center" vertical="top" wrapText="1"/>
    </xf>
    <xf numFmtId="0" fontId="0" fillId="0" borderId="0" xfId="5" applyFont="1" applyAlignment="1">
      <alignment horizontal="center" vertical="top"/>
    </xf>
    <xf numFmtId="0" fontId="0" fillId="0" borderId="0" xfId="5" applyFont="1" applyAlignment="1">
      <alignment horizontal="center" vertical="top" wrapText="1"/>
    </xf>
    <xf numFmtId="3" fontId="8" fillId="0" borderId="0" xfId="0" applyNumberFormat="1" applyFont="1" applyAlignment="1">
      <alignment horizontal="right" vertical="top"/>
    </xf>
    <xf numFmtId="0" fontId="8" fillId="0" borderId="0" xfId="0" applyFont="1" applyAlignment="1">
      <alignment horizontal="right" vertical="top"/>
    </xf>
    <xf numFmtId="0" fontId="16" fillId="2" borderId="0" xfId="5" applyFont="1" applyFill="1" applyAlignment="1">
      <alignment vertical="top"/>
    </xf>
    <xf numFmtId="0" fontId="16" fillId="2" borderId="0" xfId="5" applyFont="1" applyFill="1" applyAlignment="1">
      <alignment vertical="top" wrapText="1"/>
    </xf>
    <xf numFmtId="0" fontId="0" fillId="4" borderId="0" xfId="0" applyFill="1" applyAlignment="1">
      <alignment horizontal="right" vertical="top"/>
    </xf>
    <xf numFmtId="3" fontId="0" fillId="4" borderId="0" xfId="0" applyNumberFormat="1" applyFill="1" applyAlignment="1">
      <alignment horizontal="right" vertical="top"/>
    </xf>
    <xf numFmtId="9" fontId="0" fillId="0" borderId="2" xfId="6" applyFont="1" applyFill="1" applyBorder="1" applyAlignment="1">
      <alignment horizontal="right" vertical="top"/>
    </xf>
    <xf numFmtId="9" fontId="0" fillId="0" borderId="0" xfId="6" applyFont="1" applyFill="1" applyBorder="1" applyAlignment="1">
      <alignment horizontal="right" vertical="top"/>
    </xf>
    <xf numFmtId="9" fontId="0" fillId="0" borderId="1" xfId="6" applyFont="1" applyFill="1" applyBorder="1" applyAlignment="1">
      <alignment horizontal="right" vertical="top"/>
    </xf>
    <xf numFmtId="9" fontId="26" fillId="0" borderId="0" xfId="0" applyNumberFormat="1" applyFont="1" applyAlignment="1">
      <alignment horizontal="right" vertical="top"/>
    </xf>
    <xf numFmtId="0" fontId="26" fillId="0" borderId="1" xfId="5" applyFont="1" applyBorder="1" applyAlignment="1">
      <alignment horizontal="left" vertical="top" wrapText="1"/>
    </xf>
    <xf numFmtId="168" fontId="0" fillId="0" borderId="1" xfId="0" applyNumberFormat="1" applyBorder="1" applyAlignment="1">
      <alignment horizontal="right" vertical="top"/>
    </xf>
    <xf numFmtId="0" fontId="34" fillId="0" borderId="0" xfId="0" applyFont="1" applyAlignment="1">
      <alignment horizontal="right" vertical="top"/>
    </xf>
    <xf numFmtId="0" fontId="21" fillId="0" borderId="1" xfId="0" applyFont="1" applyBorder="1" applyAlignment="1">
      <alignment horizontal="left" vertical="top" wrapText="1" readingOrder="1"/>
    </xf>
    <xf numFmtId="0" fontId="26" fillId="0" borderId="1" xfId="5" applyFont="1" applyBorder="1" applyAlignment="1">
      <alignment vertical="top" wrapText="1"/>
    </xf>
    <xf numFmtId="0" fontId="26" fillId="0" borderId="0" xfId="5" applyFont="1" applyAlignment="1">
      <alignment vertical="top" wrapText="1"/>
    </xf>
    <xf numFmtId="0" fontId="0" fillId="0" borderId="3" xfId="0" applyBorder="1" applyAlignment="1">
      <alignment vertical="center"/>
    </xf>
    <xf numFmtId="0" fontId="26" fillId="0" borderId="3" xfId="0" applyFont="1" applyBorder="1"/>
    <xf numFmtId="0" fontId="26" fillId="0" borderId="3" xfId="0" applyFont="1" applyBorder="1" applyAlignment="1">
      <alignment horizontal="right" vertical="top"/>
    </xf>
    <xf numFmtId="1" fontId="26" fillId="0" borderId="2" xfId="0" applyNumberFormat="1" applyFont="1" applyBorder="1" applyAlignment="1">
      <alignment horizontal="right" vertical="top"/>
    </xf>
    <xf numFmtId="165" fontId="0" fillId="0" borderId="2" xfId="0" applyNumberFormat="1" applyBorder="1" applyAlignment="1">
      <alignment horizontal="right"/>
    </xf>
    <xf numFmtId="0" fontId="26" fillId="0" borderId="2" xfId="0" applyFont="1" applyBorder="1" applyAlignment="1">
      <alignment horizontal="left" vertical="top" wrapText="1"/>
    </xf>
    <xf numFmtId="167" fontId="0" fillId="0" borderId="2" xfId="0" applyNumberFormat="1" applyBorder="1" applyAlignment="1">
      <alignment horizontal="right" vertical="top"/>
    </xf>
    <xf numFmtId="49" fontId="0" fillId="0" borderId="2" xfId="0" applyNumberFormat="1" applyBorder="1" applyAlignment="1">
      <alignment horizontal="left" vertical="top" wrapText="1"/>
    </xf>
    <xf numFmtId="0" fontId="35" fillId="0" borderId="0" xfId="7" applyAlignment="1">
      <alignment horizontal="left" vertical="top"/>
    </xf>
    <xf numFmtId="0" fontId="36" fillId="0" borderId="0" xfId="7" applyFont="1" applyFill="1" applyAlignment="1">
      <alignment horizontal="right" vertical="top"/>
    </xf>
    <xf numFmtId="0" fontId="16" fillId="2" borderId="0" xfId="0" applyFont="1" applyFill="1"/>
    <xf numFmtId="0" fontId="0" fillId="0" borderId="2" xfId="0" applyBorder="1" applyAlignment="1">
      <alignment horizontal="center" vertical="top"/>
    </xf>
    <xf numFmtId="0" fontId="0" fillId="0" borderId="1" xfId="0" applyBorder="1" applyAlignment="1">
      <alignment horizontal="center" vertical="top"/>
    </xf>
    <xf numFmtId="0" fontId="0" fillId="0" borderId="0" xfId="0" applyAlignment="1">
      <alignment horizontal="center" vertical="top" wrapText="1"/>
    </xf>
    <xf numFmtId="0" fontId="0" fillId="0" borderId="1" xfId="0" applyBorder="1" applyAlignment="1">
      <alignment horizontal="center" vertical="top" wrapText="1"/>
    </xf>
    <xf numFmtId="0" fontId="11" fillId="0" borderId="1" xfId="0" applyFont="1" applyBorder="1" applyAlignment="1">
      <alignment vertical="top" wrapText="1"/>
    </xf>
    <xf numFmtId="0" fontId="0" fillId="0" borderId="0" xfId="0" applyAlignment="1">
      <alignment horizontal="center"/>
    </xf>
    <xf numFmtId="169" fontId="0" fillId="0" borderId="2" xfId="0" applyNumberFormat="1" applyBorder="1" applyAlignment="1">
      <alignment horizontal="right" vertical="top"/>
    </xf>
    <xf numFmtId="169" fontId="0" fillId="0" borderId="1" xfId="0" applyNumberFormat="1" applyBorder="1" applyAlignment="1">
      <alignment horizontal="right" vertical="top"/>
    </xf>
    <xf numFmtId="169" fontId="26" fillId="0" borderId="3" xfId="0" applyNumberFormat="1" applyFont="1" applyBorder="1" applyAlignment="1">
      <alignment horizontal="right" vertical="top"/>
    </xf>
    <xf numFmtId="169" fontId="26" fillId="0" borderId="1" xfId="0" applyNumberFormat="1" applyFont="1" applyBorder="1" applyAlignment="1">
      <alignment horizontal="right" vertical="top"/>
    </xf>
    <xf numFmtId="169" fontId="0" fillId="0" borderId="0" xfId="0" applyNumberFormat="1" applyAlignment="1">
      <alignment horizontal="right" vertical="top"/>
    </xf>
    <xf numFmtId="169" fontId="26" fillId="0" borderId="0" xfId="0" applyNumberFormat="1" applyFont="1" applyAlignment="1">
      <alignment horizontal="right" vertical="top"/>
    </xf>
    <xf numFmtId="169" fontId="26" fillId="0" borderId="2" xfId="0" applyNumberFormat="1" applyFont="1" applyBorder="1" applyAlignment="1">
      <alignment horizontal="right" vertical="top"/>
    </xf>
    <xf numFmtId="3" fontId="0" fillId="0" borderId="0" xfId="0" applyNumberFormat="1" applyAlignment="1">
      <alignment vertical="top"/>
    </xf>
    <xf numFmtId="9" fontId="0" fillId="0" borderId="1" xfId="0" applyNumberFormat="1" applyBorder="1" applyAlignment="1">
      <alignment horizontal="right"/>
    </xf>
    <xf numFmtId="166" fontId="26" fillId="0" borderId="3" xfId="0" applyNumberFormat="1" applyFont="1" applyBorder="1" applyAlignment="1">
      <alignment horizontal="right"/>
    </xf>
    <xf numFmtId="166" fontId="26" fillId="0" borderId="1" xfId="0" applyNumberFormat="1" applyFont="1" applyBorder="1" applyAlignment="1">
      <alignment horizontal="right"/>
    </xf>
    <xf numFmtId="0" fontId="26" fillId="0" borderId="0" xfId="0" applyFont="1" applyAlignment="1">
      <alignment horizontal="right"/>
    </xf>
    <xf numFmtId="0" fontId="26" fillId="0" borderId="1" xfId="0" applyFont="1" applyBorder="1" applyAlignment="1">
      <alignment horizontal="right"/>
    </xf>
    <xf numFmtId="1" fontId="11" fillId="0" borderId="0" xfId="0" applyNumberFormat="1" applyFont="1" applyAlignment="1">
      <alignment horizontal="right" vertical="top"/>
    </xf>
    <xf numFmtId="1" fontId="0" fillId="0" borderId="0" xfId="0" applyNumberFormat="1" applyAlignment="1">
      <alignment horizontal="right"/>
    </xf>
    <xf numFmtId="0" fontId="35" fillId="0" borderId="0" xfId="7" applyAlignment="1">
      <alignment vertical="top" wrapText="1"/>
    </xf>
    <xf numFmtId="0" fontId="35" fillId="0" borderId="0" xfId="7" applyFill="1" applyAlignment="1">
      <alignment horizontal="left" vertical="top"/>
    </xf>
    <xf numFmtId="0" fontId="35" fillId="0" borderId="0" xfId="7" applyFill="1" applyAlignment="1">
      <alignment vertical="top" wrapText="1"/>
    </xf>
    <xf numFmtId="0" fontId="35" fillId="0" borderId="2" xfId="7" applyFill="1" applyBorder="1" applyAlignment="1">
      <alignment horizontal="left" vertical="top" wrapText="1"/>
    </xf>
    <xf numFmtId="0" fontId="35" fillId="0" borderId="2" xfId="7" applyBorder="1" applyAlignment="1">
      <alignment horizontal="left" vertical="top" wrapText="1"/>
    </xf>
    <xf numFmtId="0" fontId="0" fillId="0" borderId="11" xfId="0" applyBorder="1" applyAlignment="1">
      <alignment vertical="center"/>
    </xf>
    <xf numFmtId="0" fontId="26" fillId="0" borderId="3" xfId="0" applyFont="1" applyBorder="1" applyAlignment="1">
      <alignment vertical="top" wrapText="1"/>
    </xf>
    <xf numFmtId="0" fontId="35" fillId="0" borderId="2" xfId="7" applyFill="1" applyBorder="1" applyAlignment="1">
      <alignment vertical="top" wrapText="1"/>
    </xf>
    <xf numFmtId="0" fontId="0" fillId="0" borderId="12" xfId="0" applyBorder="1" applyAlignment="1">
      <alignment horizontal="left" vertical="top" wrapText="1"/>
    </xf>
    <xf numFmtId="0" fontId="26" fillId="0" borderId="12" xfId="0" applyFont="1" applyBorder="1" applyAlignment="1">
      <alignment horizontal="left" vertical="top" wrapText="1"/>
    </xf>
    <xf numFmtId="0" fontId="35" fillId="0" borderId="0" xfId="7" applyBorder="1" applyAlignment="1">
      <alignment horizontal="left" vertical="top" wrapText="1"/>
    </xf>
    <xf numFmtId="0" fontId="16" fillId="2" borderId="0" xfId="0" applyFont="1" applyFill="1" applyAlignment="1">
      <alignment vertical="top"/>
    </xf>
    <xf numFmtId="0" fontId="16" fillId="2" borderId="0" xfId="0" applyFont="1" applyFill="1" applyAlignment="1">
      <alignment horizontal="center" vertical="top"/>
    </xf>
    <xf numFmtId="0" fontId="16" fillId="0" borderId="0" xfId="0" applyFont="1" applyAlignment="1">
      <alignment horizontal="left" vertical="top"/>
    </xf>
    <xf numFmtId="0" fontId="39" fillId="0" borderId="0" xfId="0" applyFont="1" applyAlignment="1">
      <alignment horizontal="left" vertical="top"/>
    </xf>
    <xf numFmtId="0" fontId="40" fillId="0" borderId="0" xfId="0" applyFont="1"/>
    <xf numFmtId="0" fontId="39" fillId="0" borderId="0" xfId="0" applyFont="1" applyAlignment="1">
      <alignment vertical="top"/>
    </xf>
    <xf numFmtId="0" fontId="40" fillId="0" borderId="0" xfId="0" applyFont="1" applyAlignment="1">
      <alignment vertical="top"/>
    </xf>
    <xf numFmtId="1" fontId="26" fillId="0" borderId="1" xfId="0" applyNumberFormat="1" applyFont="1" applyBorder="1" applyAlignment="1">
      <alignment horizontal="center" vertical="top"/>
    </xf>
    <xf numFmtId="0" fontId="16" fillId="2" borderId="0" xfId="0" applyFont="1" applyFill="1" applyAlignment="1">
      <alignment horizontal="right" vertical="top"/>
    </xf>
    <xf numFmtId="0" fontId="16" fillId="2" borderId="0" xfId="0" applyFont="1" applyFill="1" applyAlignment="1">
      <alignment horizontal="right"/>
    </xf>
    <xf numFmtId="0" fontId="40" fillId="0" borderId="0" xfId="0" applyFont="1" applyAlignment="1">
      <alignment horizontal="left" vertical="top"/>
    </xf>
    <xf numFmtId="0" fontId="16" fillId="2" borderId="0" xfId="0" applyFont="1" applyFill="1" applyAlignment="1">
      <alignment horizontal="right" vertical="top" wrapText="1"/>
    </xf>
    <xf numFmtId="0" fontId="16" fillId="2" borderId="11" xfId="0" applyFont="1" applyFill="1" applyBorder="1" applyAlignment="1">
      <alignment horizontal="right" vertical="top" wrapText="1"/>
    </xf>
    <xf numFmtId="0" fontId="19" fillId="0" borderId="0" xfId="0" applyFont="1" applyAlignment="1">
      <alignment vertical="top"/>
    </xf>
    <xf numFmtId="0" fontId="16" fillId="0" borderId="0" xfId="0" applyFont="1" applyAlignment="1">
      <alignment horizontal="center" vertical="top" wrapText="1"/>
    </xf>
    <xf numFmtId="0" fontId="16" fillId="2" borderId="0" xfId="0" applyFont="1" applyFill="1" applyAlignment="1">
      <alignment vertical="top" wrapText="1"/>
    </xf>
    <xf numFmtId="0" fontId="16" fillId="0" borderId="0" xfId="0" applyFont="1" applyAlignment="1">
      <alignment vertical="top"/>
    </xf>
    <xf numFmtId="0" fontId="42" fillId="0" borderId="0" xfId="0" applyFont="1"/>
    <xf numFmtId="0" fontId="42" fillId="0" borderId="0" xfId="0" applyFont="1" applyAlignment="1">
      <alignment horizontal="center" vertical="top"/>
    </xf>
    <xf numFmtId="0" fontId="16" fillId="3" borderId="0" xfId="0" applyFont="1" applyFill="1" applyAlignment="1">
      <alignment horizontal="left" vertical="top"/>
    </xf>
    <xf numFmtId="0" fontId="36" fillId="0" borderId="0" xfId="7" applyFont="1" applyFill="1"/>
    <xf numFmtId="165" fontId="0" fillId="0" borderId="0" xfId="0" applyNumberFormat="1" applyAlignment="1">
      <alignment vertical="top"/>
    </xf>
    <xf numFmtId="165" fontId="0" fillId="0" borderId="1" xfId="0" applyNumberFormat="1" applyBorder="1" applyAlignment="1">
      <alignment vertical="top"/>
    </xf>
    <xf numFmtId="10" fontId="0" fillId="0" borderId="1" xfId="0" applyNumberFormat="1" applyBorder="1"/>
    <xf numFmtId="9" fontId="0" fillId="0" borderId="1" xfId="0" applyNumberFormat="1" applyBorder="1" applyAlignment="1">
      <alignment vertical="top"/>
    </xf>
    <xf numFmtId="165" fontId="0" fillId="0" borderId="0" xfId="0" applyNumberFormat="1"/>
    <xf numFmtId="165" fontId="0" fillId="0" borderId="1" xfId="0" applyNumberFormat="1" applyBorder="1"/>
    <xf numFmtId="9" fontId="11" fillId="0" borderId="1" xfId="0" applyNumberFormat="1" applyFont="1" applyBorder="1"/>
    <xf numFmtId="9" fontId="11" fillId="0" borderId="1" xfId="0" applyNumberFormat="1" applyFont="1" applyBorder="1" applyAlignment="1">
      <alignment vertical="top"/>
    </xf>
    <xf numFmtId="0" fontId="0" fillId="0" borderId="0" xfId="0" applyAlignment="1">
      <alignment horizontal="left" vertical="top"/>
    </xf>
    <xf numFmtId="0" fontId="0" fillId="0" borderId="0" xfId="0" applyAlignment="1">
      <alignment horizontal="left" vertical="top"/>
    </xf>
    <xf numFmtId="0" fontId="9" fillId="0" borderId="0" xfId="0" applyFont="1" applyAlignment="1">
      <alignment horizontal="left" vertical="top" wrapText="1"/>
    </xf>
    <xf numFmtId="0" fontId="13" fillId="0" borderId="0" xfId="5" applyFont="1" applyAlignment="1">
      <alignment horizontal="left" vertical="top" wrapText="1"/>
    </xf>
    <xf numFmtId="0" fontId="0" fillId="0" borderId="0" xfId="0" applyAlignment="1">
      <alignment horizontal="left" vertical="top"/>
    </xf>
    <xf numFmtId="0" fontId="0" fillId="0" borderId="1" xfId="0" applyBorder="1" applyAlignment="1">
      <alignment horizontal="left" vertical="top"/>
    </xf>
    <xf numFmtId="0" fontId="9" fillId="0" borderId="0" xfId="0" applyFont="1" applyFill="1" applyAlignment="1">
      <alignment horizontal="left" vertical="top"/>
    </xf>
    <xf numFmtId="0" fontId="0" fillId="0" borderId="0" xfId="0" applyFill="1"/>
    <xf numFmtId="0" fontId="8" fillId="0" borderId="0" xfId="0" applyFont="1" applyFill="1"/>
    <xf numFmtId="0" fontId="9" fillId="0" borderId="0" xfId="0" applyFont="1" applyFill="1"/>
    <xf numFmtId="0" fontId="9" fillId="0" borderId="0" xfId="0" applyFont="1" applyAlignment="1">
      <alignment horizontal="left"/>
    </xf>
    <xf numFmtId="0" fontId="36" fillId="0" borderId="0" xfId="7" applyFont="1" applyFill="1" applyAlignment="1">
      <alignment horizontal="right"/>
    </xf>
    <xf numFmtId="0" fontId="16" fillId="0" borderId="0" xfId="0" applyFont="1" applyFill="1" applyBorder="1" applyAlignment="1">
      <alignment horizontal="center" vertical="top"/>
    </xf>
    <xf numFmtId="1" fontId="0" fillId="0" borderId="0" xfId="0" applyNumberFormat="1" applyFill="1" applyBorder="1" applyAlignment="1">
      <alignment horizontal="center" vertical="top" wrapText="1"/>
    </xf>
    <xf numFmtId="0" fontId="4" fillId="0" borderId="0" xfId="5" applyFill="1" applyBorder="1" applyAlignment="1">
      <alignment vertical="top"/>
    </xf>
    <xf numFmtId="0" fontId="0" fillId="0" borderId="0" xfId="0" applyFill="1" applyBorder="1" applyAlignment="1">
      <alignment horizontal="center" vertical="top"/>
    </xf>
    <xf numFmtId="1" fontId="0" fillId="0" borderId="0" xfId="0" applyNumberFormat="1" applyFill="1" applyBorder="1" applyAlignment="1">
      <alignment horizontal="center" vertical="top"/>
    </xf>
    <xf numFmtId="0" fontId="0" fillId="0" borderId="0" xfId="5" applyFont="1" applyFill="1" applyBorder="1" applyAlignment="1">
      <alignment horizontal="center" vertical="top"/>
    </xf>
    <xf numFmtId="0" fontId="0" fillId="0" borderId="0" xfId="5" applyFont="1" applyFill="1" applyBorder="1" applyAlignment="1">
      <alignment horizontal="center" vertical="top" wrapText="1"/>
    </xf>
    <xf numFmtId="0" fontId="0" fillId="0" borderId="0" xfId="0" applyFill="1" applyAlignment="1">
      <alignment horizontal="left" vertical="top"/>
    </xf>
    <xf numFmtId="0" fontId="16" fillId="2" borderId="0" xfId="0" applyFont="1" applyFill="1" applyAlignment="1">
      <alignment horizontal="left" vertical="top" wrapText="1"/>
    </xf>
    <xf numFmtId="0" fontId="24" fillId="0" borderId="0" xfId="0" applyFont="1" applyAlignment="1">
      <alignment vertical="top"/>
    </xf>
    <xf numFmtId="0" fontId="24" fillId="0" borderId="0" xfId="0" applyFont="1" applyAlignment="1">
      <alignment horizontal="left" vertical="top"/>
    </xf>
    <xf numFmtId="0" fontId="37" fillId="0" borderId="0" xfId="0" applyFont="1" applyAlignment="1">
      <alignment horizontal="left" vertical="top"/>
    </xf>
    <xf numFmtId="0" fontId="0" fillId="0" borderId="0" xfId="0" applyBorder="1" applyAlignment="1">
      <alignment vertical="top"/>
    </xf>
    <xf numFmtId="0" fontId="0" fillId="0" borderId="2" xfId="0" applyBorder="1"/>
    <xf numFmtId="0" fontId="17" fillId="0" borderId="0" xfId="5" applyFont="1" applyAlignment="1">
      <alignment vertical="top" wrapText="1"/>
    </xf>
    <xf numFmtId="0" fontId="8" fillId="0" borderId="0" xfId="0" applyFont="1" applyFill="1"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2" xfId="0" applyBorder="1"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0" fillId="0" borderId="2" xfId="0" applyBorder="1" applyAlignment="1">
      <alignment vertical="top" wrapText="1"/>
    </xf>
    <xf numFmtId="16" fontId="21" fillId="0" borderId="0" xfId="0" applyNumberFormat="1" applyFont="1" applyBorder="1" applyAlignment="1">
      <alignment horizontal="left" vertical="top"/>
    </xf>
    <xf numFmtId="16" fontId="21" fillId="0" borderId="0" xfId="0" applyNumberFormat="1" applyFont="1" applyBorder="1" applyAlignment="1">
      <alignment vertical="top"/>
    </xf>
    <xf numFmtId="0" fontId="0" fillId="0" borderId="0" xfId="0" applyFont="1" applyAlignment="1">
      <alignment horizontal="left" vertical="top"/>
    </xf>
    <xf numFmtId="0" fontId="11" fillId="0" borderId="0" xfId="0" applyFont="1" applyFill="1" applyAlignment="1">
      <alignment vertical="top"/>
    </xf>
    <xf numFmtId="0" fontId="0" fillId="0" borderId="0" xfId="0" applyFont="1" applyFill="1" applyAlignment="1">
      <alignment vertical="top"/>
    </xf>
    <xf numFmtId="0" fontId="0" fillId="0" borderId="0" xfId="0" applyBorder="1" applyAlignment="1">
      <alignment vertical="top" wrapText="1"/>
    </xf>
    <xf numFmtId="0" fontId="0" fillId="0" borderId="0" xfId="0" applyFont="1" applyFill="1" applyAlignment="1">
      <alignment horizontal="left" vertical="top"/>
    </xf>
    <xf numFmtId="0" fontId="23" fillId="0" borderId="0" xfId="0" applyFont="1" applyFill="1" applyAlignment="1">
      <alignment vertical="top"/>
    </xf>
    <xf numFmtId="0" fontId="23" fillId="0" borderId="0" xfId="0" applyFont="1" applyFill="1" applyBorder="1" applyAlignment="1">
      <alignment vertical="top" wrapText="1"/>
    </xf>
    <xf numFmtId="0" fontId="0" fillId="0" borderId="0" xfId="0" applyBorder="1" applyAlignment="1">
      <alignment horizontal="left" vertical="top"/>
    </xf>
    <xf numFmtId="0" fontId="16" fillId="2" borderId="0" xfId="5" applyFont="1" applyFill="1" applyBorder="1" applyAlignment="1">
      <alignment vertical="top" wrapText="1"/>
    </xf>
    <xf numFmtId="0" fontId="16" fillId="2" borderId="0" xfId="5" applyFont="1" applyFill="1" applyBorder="1" applyAlignment="1">
      <alignment vertical="top"/>
    </xf>
    <xf numFmtId="0" fontId="16" fillId="3" borderId="0" xfId="0" applyFont="1" applyFill="1" applyAlignment="1">
      <alignment horizontal="left" vertical="top" wrapText="1"/>
    </xf>
    <xf numFmtId="0" fontId="26" fillId="0" borderId="13" xfId="0" applyFont="1" applyBorder="1" applyAlignment="1">
      <alignment vertical="top" wrapText="1"/>
    </xf>
    <xf numFmtId="0" fontId="11" fillId="0" borderId="0" xfId="0" applyFont="1" applyAlignment="1">
      <alignment horizontal="right" vertical="top" wrapText="1"/>
    </xf>
    <xf numFmtId="0" fontId="36" fillId="0" borderId="0" xfId="7" applyFont="1" applyFill="1" applyAlignment="1">
      <alignment horizontal="right" vertical="top" wrapText="1"/>
    </xf>
    <xf numFmtId="0" fontId="26" fillId="0" borderId="2" xfId="0" applyFont="1" applyBorder="1" applyAlignment="1">
      <alignment vertical="top" wrapText="1"/>
    </xf>
    <xf numFmtId="0" fontId="11" fillId="0" borderId="0" xfId="0" applyFont="1" applyBorder="1" applyAlignment="1">
      <alignment vertical="top"/>
    </xf>
    <xf numFmtId="0" fontId="38" fillId="3" borderId="0" xfId="0" applyFont="1" applyFill="1" applyBorder="1" applyAlignment="1">
      <alignment vertical="top" wrapText="1"/>
    </xf>
    <xf numFmtId="0" fontId="0" fillId="0" borderId="0" xfId="0" applyFont="1" applyFill="1" applyBorder="1" applyAlignment="1">
      <alignment vertical="top"/>
    </xf>
    <xf numFmtId="0" fontId="0" fillId="0" borderId="0" xfId="0" applyFont="1" applyBorder="1" applyAlignment="1">
      <alignment horizontal="left" vertical="top"/>
    </xf>
    <xf numFmtId="0" fontId="0" fillId="0" borderId="0" xfId="0" applyFont="1" applyBorder="1" applyAlignment="1">
      <alignment vertical="top"/>
    </xf>
    <xf numFmtId="0" fontId="0" fillId="0" borderId="0" xfId="0" applyFont="1" applyAlignment="1">
      <alignment vertical="top"/>
    </xf>
    <xf numFmtId="0" fontId="16" fillId="3" borderId="0" xfId="0" applyFont="1" applyFill="1" applyAlignment="1">
      <alignment vertical="top"/>
    </xf>
    <xf numFmtId="0" fontId="0" fillId="0" borderId="0" xfId="0" applyAlignment="1">
      <alignment horizontal="left" vertical="top"/>
    </xf>
    <xf numFmtId="0" fontId="0" fillId="0" borderId="3" xfId="0" applyBorder="1" applyAlignment="1">
      <alignment vertical="top" wrapText="1"/>
    </xf>
    <xf numFmtId="0" fontId="0" fillId="0" borderId="2" xfId="0" applyBorder="1" applyAlignment="1">
      <alignment vertical="top" wrapText="1"/>
    </xf>
    <xf numFmtId="0" fontId="0" fillId="0" borderId="0" xfId="0" applyFill="1" applyBorder="1" applyAlignment="1">
      <alignment vertical="top"/>
    </xf>
    <xf numFmtId="0" fontId="0" fillId="0" borderId="0" xfId="0" applyFill="1" applyAlignment="1">
      <alignment vertical="top"/>
    </xf>
    <xf numFmtId="0" fontId="0" fillId="0" borderId="2" xfId="5" applyFont="1" applyFill="1" applyBorder="1" applyAlignment="1">
      <alignment vertical="top" wrapText="1"/>
    </xf>
    <xf numFmtId="0" fontId="17" fillId="0" borderId="0" xfId="0" applyFont="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0" xfId="0" applyFill="1" applyAlignment="1">
      <alignment horizontal="center" vertical="top"/>
    </xf>
    <xf numFmtId="0" fontId="0" fillId="0" borderId="1" xfId="0" applyFill="1" applyBorder="1" applyAlignment="1">
      <alignment horizontal="center" vertical="top"/>
    </xf>
    <xf numFmtId="0" fontId="0" fillId="0" borderId="1" xfId="5" applyFont="1" applyFill="1" applyBorder="1" applyAlignment="1">
      <alignment horizontal="center" vertical="top" wrapText="1"/>
    </xf>
    <xf numFmtId="0" fontId="0" fillId="0" borderId="0" xfId="5" applyFont="1" applyFill="1" applyAlignment="1">
      <alignment horizontal="center" vertical="top"/>
    </xf>
    <xf numFmtId="0" fontId="0" fillId="0" borderId="0" xfId="0" applyBorder="1" applyAlignment="1">
      <alignment horizontal="center" vertical="top"/>
    </xf>
    <xf numFmtId="0" fontId="0" fillId="0" borderId="0" xfId="0" applyBorder="1" applyAlignment="1">
      <alignment horizontal="center" vertical="top" wrapText="1"/>
    </xf>
    <xf numFmtId="1" fontId="26" fillId="0" borderId="0" xfId="0" applyNumberFormat="1" applyFont="1" applyBorder="1" applyAlignment="1">
      <alignment horizontal="center" vertical="top" wrapText="1"/>
    </xf>
    <xf numFmtId="0" fontId="9" fillId="0" borderId="0" xfId="5" applyFont="1" applyFill="1" applyAlignment="1">
      <alignment vertical="top"/>
    </xf>
    <xf numFmtId="0" fontId="5" fillId="0" borderId="0" xfId="5" applyFont="1" applyFill="1" applyBorder="1" applyAlignment="1">
      <alignment vertical="top" wrapText="1"/>
    </xf>
    <xf numFmtId="0" fontId="16" fillId="0" borderId="0" xfId="5" applyFont="1" applyFill="1" applyBorder="1" applyAlignment="1">
      <alignment vertical="top"/>
    </xf>
    <xf numFmtId="0" fontId="47" fillId="0" borderId="0" xfId="0" applyFont="1" applyFill="1" applyAlignment="1">
      <alignment horizontal="left" vertical="top"/>
    </xf>
    <xf numFmtId="0" fontId="17" fillId="0" borderId="0" xfId="0" applyFont="1" applyFill="1"/>
    <xf numFmtId="0" fontId="0" fillId="0" borderId="0" xfId="0" applyAlignment="1">
      <alignment horizontal="left" vertical="top" wrapText="1"/>
    </xf>
    <xf numFmtId="0" fontId="0" fillId="0" borderId="3" xfId="0" applyBorder="1" applyAlignment="1">
      <alignment horizontal="left" vertical="top" wrapText="1"/>
    </xf>
    <xf numFmtId="0" fontId="44" fillId="0" borderId="0" xfId="5" applyFont="1"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0" fillId="0" borderId="1" xfId="0" applyBorder="1" applyAlignment="1">
      <alignment horizontal="left" vertical="top"/>
    </xf>
    <xf numFmtId="0" fontId="16" fillId="0" borderId="0" xfId="0" applyFont="1" applyAlignment="1">
      <alignment horizontal="center"/>
    </xf>
    <xf numFmtId="0" fontId="16" fillId="2" borderId="0" xfId="0" applyFont="1" applyFill="1" applyAlignment="1">
      <alignment horizontal="left" vertical="top"/>
    </xf>
    <xf numFmtId="0" fontId="26" fillId="0" borderId="0" xfId="0" applyFont="1" applyAlignment="1">
      <alignment horizontal="left" vertical="top"/>
    </xf>
    <xf numFmtId="0" fontId="0" fillId="0" borderId="2" xfId="0" applyBorder="1" applyAlignment="1">
      <alignmen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vertical="top" wrapText="1"/>
    </xf>
    <xf numFmtId="3" fontId="0" fillId="0" borderId="0" xfId="0" applyNumberFormat="1" applyAlignment="1">
      <alignment horizontal="right"/>
    </xf>
    <xf numFmtId="3" fontId="0" fillId="0" borderId="1" xfId="0" applyNumberFormat="1" applyBorder="1" applyAlignment="1">
      <alignment horizontal="right"/>
    </xf>
    <xf numFmtId="3" fontId="11" fillId="0" borderId="1" xfId="0" applyNumberFormat="1" applyFont="1" applyBorder="1" applyAlignment="1">
      <alignment horizontal="right"/>
    </xf>
    <xf numFmtId="9" fontId="0" fillId="0" borderId="2" xfId="0" applyNumberFormat="1" applyBorder="1" applyAlignment="1">
      <alignment horizontal="right"/>
    </xf>
    <xf numFmtId="9" fontId="0" fillId="0" borderId="0" xfId="0" applyNumberFormat="1" applyAlignment="1">
      <alignment horizontal="right"/>
    </xf>
    <xf numFmtId="0" fontId="0" fillId="0" borderId="0" xfId="0" applyBorder="1" applyAlignment="1">
      <alignment vertical="center"/>
    </xf>
    <xf numFmtId="0" fontId="26" fillId="0" borderId="0" xfId="0" applyFont="1" applyBorder="1"/>
    <xf numFmtId="0" fontId="26" fillId="0" borderId="0" xfId="0" applyFont="1" applyBorder="1" applyAlignment="1">
      <alignment horizontal="right" vertical="top"/>
    </xf>
    <xf numFmtId="0" fontId="0" fillId="0" borderId="0" xfId="0" applyBorder="1"/>
    <xf numFmtId="0" fontId="0" fillId="0" borderId="0" xfId="0" applyFill="1" applyBorder="1"/>
    <xf numFmtId="0" fontId="11" fillId="0" borderId="0" xfId="0" applyFont="1" applyBorder="1" applyAlignment="1">
      <alignment vertical="center"/>
    </xf>
    <xf numFmtId="3" fontId="11" fillId="0" borderId="0" xfId="0" applyNumberFormat="1" applyFont="1" applyBorder="1" applyAlignment="1">
      <alignment horizontal="right"/>
    </xf>
    <xf numFmtId="0" fontId="0" fillId="0" borderId="0" xfId="0" applyFill="1" applyBorder="1" applyAlignment="1">
      <alignment horizontal="left" vertical="top"/>
    </xf>
    <xf numFmtId="0" fontId="0" fillId="0" borderId="0" xfId="5" applyFont="1" applyFill="1" applyAlignment="1">
      <alignment vertical="top" wrapText="1"/>
    </xf>
    <xf numFmtId="1" fontId="0" fillId="0" borderId="2" xfId="0" applyNumberFormat="1" applyFill="1" applyBorder="1" applyAlignment="1">
      <alignment horizontal="right" vertical="top"/>
    </xf>
    <xf numFmtId="1" fontId="0" fillId="0" borderId="0" xfId="0" applyNumberFormat="1" applyFill="1" applyAlignment="1">
      <alignment horizontal="right" vertical="top"/>
    </xf>
    <xf numFmtId="1" fontId="0" fillId="0" borderId="1" xfId="0" applyNumberFormat="1" applyFill="1" applyBorder="1" applyAlignment="1">
      <alignment horizontal="right" vertical="top"/>
    </xf>
    <xf numFmtId="0" fontId="26" fillId="0" borderId="0" xfId="0" applyFont="1" applyFill="1" applyAlignment="1">
      <alignment horizontal="right" vertical="top"/>
    </xf>
    <xf numFmtId="0" fontId="13" fillId="0" borderId="0" xfId="9" applyFont="1" applyAlignment="1">
      <alignment horizontal="left" vertical="top" wrapText="1"/>
    </xf>
    <xf numFmtId="0" fontId="26" fillId="0" borderId="1" xfId="0" applyFont="1" applyBorder="1" applyAlignment="1">
      <alignment vertical="center"/>
    </xf>
    <xf numFmtId="1" fontId="26" fillId="5" borderId="0" xfId="0" applyNumberFormat="1" applyFont="1" applyFill="1" applyAlignment="1">
      <alignment horizontal="right"/>
    </xf>
    <xf numFmtId="0" fontId="26" fillId="5" borderId="0" xfId="0" applyFont="1" applyFill="1" applyAlignment="1">
      <alignment horizontal="right" vertical="top"/>
    </xf>
    <xf numFmtId="9" fontId="0" fillId="0" borderId="2" xfId="6" applyFont="1" applyBorder="1" applyAlignment="1">
      <alignment vertical="top"/>
    </xf>
    <xf numFmtId="9" fontId="0" fillId="0" borderId="1" xfId="6" applyFont="1" applyBorder="1" applyAlignment="1">
      <alignment vertical="top"/>
    </xf>
    <xf numFmtId="9" fontId="0" fillId="0" borderId="1" xfId="6" applyFont="1" applyBorder="1"/>
    <xf numFmtId="166" fontId="0" fillId="0" borderId="1" xfId="0" applyNumberFormat="1" applyBorder="1" applyAlignment="1">
      <alignment vertical="center"/>
    </xf>
    <xf numFmtId="9" fontId="0" fillId="0" borderId="1" xfId="0" applyNumberFormat="1" applyBorder="1"/>
    <xf numFmtId="3" fontId="0" fillId="4" borderId="1" xfId="0" applyNumberFormat="1" applyFill="1" applyBorder="1" applyAlignment="1">
      <alignment horizontal="right" vertical="top"/>
    </xf>
    <xf numFmtId="49" fontId="0" fillId="0" borderId="1" xfId="0" applyNumberFormat="1" applyBorder="1" applyAlignment="1">
      <alignment horizontal="right" vertical="top"/>
    </xf>
    <xf numFmtId="170" fontId="0" fillId="0" borderId="0" xfId="8" applyNumberFormat="1" applyFont="1" applyAlignment="1">
      <alignment horizontal="right" vertical="top"/>
    </xf>
    <xf numFmtId="170" fontId="0" fillId="0" borderId="2" xfId="8" applyNumberFormat="1" applyFont="1" applyBorder="1" applyAlignment="1">
      <alignment horizontal="right" vertical="top"/>
    </xf>
    <xf numFmtId="0" fontId="26" fillId="0" borderId="0" xfId="0" applyFont="1" applyBorder="1" applyAlignment="1">
      <alignment vertical="top"/>
    </xf>
    <xf numFmtId="49" fontId="0" fillId="0" borderId="0" xfId="0" applyNumberFormat="1" applyBorder="1" applyAlignment="1">
      <alignment horizontal="right" vertical="top"/>
    </xf>
    <xf numFmtId="3" fontId="0" fillId="0" borderId="0" xfId="0" applyNumberFormat="1" applyFill="1" applyBorder="1" applyAlignment="1">
      <alignment horizontal="right" vertical="top"/>
    </xf>
    <xf numFmtId="0" fontId="26" fillId="0" borderId="0" xfId="0" applyFont="1" applyFill="1" applyBorder="1" applyAlignment="1">
      <alignment horizontal="right"/>
    </xf>
    <xf numFmtId="0" fontId="26" fillId="0" borderId="0" xfId="0" applyFont="1" applyFill="1" applyBorder="1" applyAlignment="1">
      <alignment horizontal="right" vertical="top"/>
    </xf>
    <xf numFmtId="0" fontId="11" fillId="0" borderId="0" xfId="0" applyFont="1" applyBorder="1"/>
    <xf numFmtId="9" fontId="11" fillId="0" borderId="0" xfId="0" applyNumberFormat="1" applyFont="1" applyBorder="1"/>
    <xf numFmtId="9" fontId="0" fillId="0" borderId="0" xfId="0" applyNumberFormat="1" applyBorder="1"/>
    <xf numFmtId="9" fontId="0" fillId="0" borderId="0" xfId="0" applyNumberFormat="1" applyBorder="1" applyAlignment="1">
      <alignment horizontal="right"/>
    </xf>
    <xf numFmtId="1" fontId="22" fillId="0" borderId="1" xfId="0" applyNumberFormat="1" applyFont="1" applyFill="1" applyBorder="1" applyAlignment="1">
      <alignment horizontal="right" vertical="top"/>
    </xf>
    <xf numFmtId="1" fontId="26" fillId="0" borderId="1" xfId="0" applyNumberFormat="1" applyFont="1" applyFill="1" applyBorder="1" applyAlignment="1">
      <alignment horizontal="right" vertical="top"/>
    </xf>
    <xf numFmtId="3" fontId="0" fillId="0" borderId="1" xfId="0" applyNumberFormat="1" applyFill="1" applyBorder="1" applyAlignment="1">
      <alignment horizontal="right" vertical="top"/>
    </xf>
    <xf numFmtId="1" fontId="11" fillId="0" borderId="1" xfId="0" applyNumberFormat="1" applyFont="1" applyFill="1" applyBorder="1" applyAlignment="1">
      <alignment horizontal="right" vertical="top"/>
    </xf>
    <xf numFmtId="0" fontId="11" fillId="0" borderId="0" xfId="9" applyFont="1" applyAlignment="1">
      <alignment horizontal="left" vertical="top" wrapText="1"/>
    </xf>
    <xf numFmtId="0" fontId="5" fillId="0" borderId="2" xfId="9" applyFont="1" applyBorder="1" applyAlignment="1">
      <alignment horizontal="left" vertical="top" wrapText="1"/>
    </xf>
    <xf numFmtId="0" fontId="5" fillId="0" borderId="0" xfId="9" applyFont="1" applyAlignment="1">
      <alignment horizontal="left" vertical="top" wrapText="1"/>
    </xf>
    <xf numFmtId="0" fontId="0" fillId="0" borderId="0" xfId="9" applyFont="1" applyAlignment="1">
      <alignment horizontal="left" vertical="top" wrapText="1"/>
    </xf>
    <xf numFmtId="0" fontId="0" fillId="0" borderId="1" xfId="9" applyFont="1" applyBorder="1" applyAlignment="1">
      <alignment horizontal="left" vertical="top" wrapText="1"/>
    </xf>
    <xf numFmtId="10" fontId="0" fillId="0" borderId="0" xfId="6" applyNumberFormat="1" applyFont="1"/>
    <xf numFmtId="0" fontId="0" fillId="0" borderId="2" xfId="0" applyFill="1" applyBorder="1" applyAlignment="1">
      <alignment horizontal="right" vertical="top"/>
    </xf>
    <xf numFmtId="165" fontId="0" fillId="0" borderId="2" xfId="0" applyNumberFormat="1" applyFill="1" applyBorder="1" applyAlignment="1">
      <alignment horizontal="right" vertical="top"/>
    </xf>
    <xf numFmtId="0" fontId="0" fillId="0" borderId="0" xfId="0" applyFill="1" applyAlignment="1">
      <alignment horizontal="right" vertical="top"/>
    </xf>
    <xf numFmtId="0" fontId="0" fillId="0" borderId="13" xfId="0" applyFill="1" applyBorder="1" applyAlignment="1">
      <alignment horizontal="right" vertical="top"/>
    </xf>
    <xf numFmtId="0" fontId="0" fillId="0" borderId="1" xfId="0" applyFill="1" applyBorder="1" applyAlignment="1">
      <alignment horizontal="right" vertical="top"/>
    </xf>
    <xf numFmtId="165" fontId="0" fillId="0" borderId="1" xfId="0" applyNumberFormat="1" applyFill="1" applyBorder="1" applyAlignment="1">
      <alignment horizontal="right" vertical="top"/>
    </xf>
    <xf numFmtId="165" fontId="0" fillId="0" borderId="0" xfId="0" applyNumberFormat="1" applyFill="1" applyAlignment="1">
      <alignment horizontal="right" vertical="top"/>
    </xf>
    <xf numFmtId="3" fontId="11" fillId="0" borderId="1" xfId="0" applyNumberFormat="1" applyFont="1" applyFill="1" applyBorder="1" applyAlignment="1">
      <alignment horizontal="right" vertical="top"/>
    </xf>
    <xf numFmtId="9" fontId="11" fillId="0" borderId="1" xfId="0" applyNumberFormat="1" applyFont="1" applyFill="1" applyBorder="1" applyAlignment="1">
      <alignment horizontal="right" vertical="top"/>
    </xf>
    <xf numFmtId="0" fontId="11" fillId="0" borderId="1" xfId="0" applyFont="1" applyFill="1" applyBorder="1" applyAlignment="1">
      <alignment horizontal="right" vertical="top"/>
    </xf>
    <xf numFmtId="0" fontId="11" fillId="0" borderId="0" xfId="0" applyFont="1" applyFill="1" applyAlignment="1">
      <alignment horizontal="right" vertical="top"/>
    </xf>
    <xf numFmtId="0" fontId="11" fillId="0" borderId="2" xfId="0" applyFont="1" applyFill="1" applyBorder="1" applyAlignment="1">
      <alignment horizontal="right" vertical="top"/>
    </xf>
    <xf numFmtId="9" fontId="0" fillId="0" borderId="1" xfId="0" applyNumberFormat="1" applyFill="1" applyBorder="1" applyAlignment="1">
      <alignment horizontal="right" vertical="top"/>
    </xf>
    <xf numFmtId="9" fontId="0" fillId="0" borderId="0" xfId="0" applyNumberFormat="1" applyFill="1" applyAlignment="1">
      <alignment horizontal="right" vertical="top"/>
    </xf>
    <xf numFmtId="3" fontId="0" fillId="0" borderId="0" xfId="0" applyNumberFormat="1" applyFill="1" applyAlignment="1">
      <alignment horizontal="right" vertical="top"/>
    </xf>
    <xf numFmtId="9" fontId="0" fillId="0" borderId="2" xfId="0" applyNumberFormat="1" applyFill="1" applyBorder="1" applyAlignment="1">
      <alignment horizontal="right" vertical="top"/>
    </xf>
    <xf numFmtId="3" fontId="0" fillId="0" borderId="2" xfId="0" applyNumberFormat="1" applyFill="1" applyBorder="1" applyAlignment="1">
      <alignment horizontal="right" vertical="top"/>
    </xf>
    <xf numFmtId="9" fontId="0" fillId="0" borderId="10" xfId="0" applyNumberFormat="1" applyFill="1" applyBorder="1" applyAlignment="1">
      <alignment horizontal="right" vertical="top"/>
    </xf>
    <xf numFmtId="9" fontId="11" fillId="0" borderId="10" xfId="0" applyNumberFormat="1" applyFont="1" applyFill="1" applyBorder="1" applyAlignment="1">
      <alignment horizontal="right" vertical="top"/>
    </xf>
    <xf numFmtId="1" fontId="26" fillId="0" borderId="2" xfId="0" applyNumberFormat="1" applyFont="1" applyFill="1" applyBorder="1" applyAlignment="1">
      <alignment horizontal="right" vertical="top"/>
    </xf>
    <xf numFmtId="1" fontId="26" fillId="0" borderId="0" xfId="0" applyNumberFormat="1" applyFont="1" applyFill="1" applyAlignment="1">
      <alignment horizontal="right" vertical="top"/>
    </xf>
    <xf numFmtId="9" fontId="26" fillId="0" borderId="0" xfId="0" applyNumberFormat="1" applyFont="1" applyFill="1" applyAlignment="1">
      <alignment horizontal="right" vertical="top"/>
    </xf>
    <xf numFmtId="165" fontId="0" fillId="0" borderId="0" xfId="0" applyNumberFormat="1" applyFill="1" applyBorder="1" applyAlignment="1">
      <alignment horizontal="right" vertical="top"/>
    </xf>
    <xf numFmtId="165" fontId="0" fillId="0" borderId="0" xfId="0" applyNumberFormat="1" applyBorder="1" applyAlignment="1">
      <alignment horizontal="right" vertical="top"/>
    </xf>
    <xf numFmtId="0" fontId="0" fillId="0" borderId="1" xfId="0" applyFill="1" applyBorder="1"/>
    <xf numFmtId="0" fontId="26" fillId="0" borderId="0" xfId="0" applyFont="1" applyFill="1" applyAlignment="1">
      <alignment horizontal="right" vertical="top" wrapText="1"/>
    </xf>
    <xf numFmtId="0" fontId="46" fillId="0" borderId="0" xfId="0" applyFont="1" applyFill="1" applyAlignment="1">
      <alignment horizontal="left" vertical="top"/>
    </xf>
    <xf numFmtId="0" fontId="13" fillId="0" borderId="0" xfId="5"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13" fillId="0" borderId="0" xfId="5" applyFont="1"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0" fillId="0" borderId="1" xfId="0" applyFill="1" applyBorder="1" applyAlignment="1">
      <alignment horizontal="left" vertical="top" wrapText="1"/>
    </xf>
    <xf numFmtId="10" fontId="0" fillId="0" borderId="1" xfId="0" applyNumberFormat="1" applyBorder="1" applyAlignment="1">
      <alignment vertical="top"/>
    </xf>
    <xf numFmtId="171" fontId="0" fillId="0" borderId="1" xfId="0" applyNumberFormat="1" applyBorder="1" applyAlignment="1">
      <alignment vertical="top"/>
    </xf>
    <xf numFmtId="0" fontId="26" fillId="0" borderId="2" xfId="0" applyFont="1" applyBorder="1" applyAlignment="1">
      <alignment horizontal="right" vertical="top"/>
    </xf>
    <xf numFmtId="0" fontId="22" fillId="0" borderId="2" xfId="0" applyFont="1" applyBorder="1" applyAlignment="1">
      <alignment horizontal="right" vertical="top"/>
    </xf>
    <xf numFmtId="0" fontId="22" fillId="0" borderId="0" xfId="0" applyFont="1" applyBorder="1" applyAlignment="1">
      <alignment horizontal="right" vertical="top"/>
    </xf>
    <xf numFmtId="0" fontId="11" fillId="0" borderId="0" xfId="0" applyFont="1" applyBorder="1" applyAlignment="1">
      <alignment horizontal="right" vertical="top"/>
    </xf>
    <xf numFmtId="165" fontId="0" fillId="0" borderId="0" xfId="0" applyNumberFormat="1" applyFill="1" applyAlignment="1">
      <alignment vertical="top"/>
    </xf>
    <xf numFmtId="165" fontId="0" fillId="0" borderId="1" xfId="0" applyNumberFormat="1" applyFill="1" applyBorder="1" applyAlignment="1">
      <alignment vertical="top"/>
    </xf>
    <xf numFmtId="10" fontId="0" fillId="0" borderId="1" xfId="0" applyNumberFormat="1" applyFill="1" applyBorder="1" applyAlignment="1">
      <alignment vertical="top"/>
    </xf>
    <xf numFmtId="2" fontId="11" fillId="0" borderId="0" xfId="0" applyNumberFormat="1" applyFont="1" applyFill="1" applyBorder="1" applyAlignment="1">
      <alignment horizontal="right" vertical="top"/>
    </xf>
    <xf numFmtId="165" fontId="11" fillId="0" borderId="1" xfId="0" applyNumberFormat="1" applyFont="1" applyFill="1" applyBorder="1" applyAlignment="1">
      <alignment vertical="top"/>
    </xf>
    <xf numFmtId="1" fontId="0" fillId="0" borderId="2" xfId="0" quotePrefix="1" applyNumberFormat="1" applyBorder="1" applyAlignment="1">
      <alignment horizontal="right" vertical="top"/>
    </xf>
    <xf numFmtId="0" fontId="8" fillId="0" borderId="0" xfId="0" applyFont="1" applyFill="1" applyBorder="1" applyAlignment="1">
      <alignment horizontal="left" vertical="center"/>
    </xf>
    <xf numFmtId="2" fontId="11" fillId="0" borderId="0" xfId="0" applyNumberFormat="1" applyFont="1" applyBorder="1" applyAlignment="1">
      <alignment horizontal="right" vertical="top"/>
    </xf>
    <xf numFmtId="0" fontId="11" fillId="0" borderId="0" xfId="0" applyFont="1" applyFill="1" applyBorder="1" applyAlignment="1">
      <alignment horizontal="right" vertical="top"/>
    </xf>
    <xf numFmtId="3" fontId="0" fillId="0" borderId="2" xfId="0" applyNumberFormat="1" applyBorder="1" applyAlignment="1">
      <alignment horizontal="right" vertical="top"/>
    </xf>
    <xf numFmtId="0" fontId="43" fillId="0" borderId="0" xfId="0" applyFont="1" applyFill="1" applyAlignment="1">
      <alignment vertical="center"/>
    </xf>
    <xf numFmtId="3" fontId="11" fillId="0" borderId="0" xfId="0" applyNumberFormat="1" applyFont="1" applyBorder="1" applyAlignment="1">
      <alignment horizontal="right" vertical="top"/>
    </xf>
    <xf numFmtId="0" fontId="8" fillId="0" borderId="0" xfId="0" applyFont="1" applyBorder="1" applyAlignment="1">
      <alignment vertical="center"/>
    </xf>
    <xf numFmtId="3" fontId="8" fillId="0" borderId="0" xfId="0" applyNumberFormat="1" applyFont="1" applyBorder="1" applyAlignment="1">
      <alignment horizontal="right" vertical="top"/>
    </xf>
    <xf numFmtId="167" fontId="11" fillId="0" borderId="0" xfId="0" applyNumberFormat="1" applyFont="1" applyBorder="1" applyAlignment="1">
      <alignment horizontal="right" vertical="top"/>
    </xf>
    <xf numFmtId="0" fontId="11" fillId="0" borderId="1" xfId="0" applyFont="1" applyBorder="1" applyAlignment="1">
      <alignment horizontal="left" vertical="top"/>
    </xf>
    <xf numFmtId="0" fontId="13" fillId="0" borderId="0" xfId="10" applyFont="1" applyAlignment="1">
      <alignment horizontal="left" vertical="top" wrapText="1"/>
    </xf>
    <xf numFmtId="0" fontId="0" fillId="0" borderId="0" xfId="10" applyFont="1" applyAlignment="1">
      <alignment horizontal="left" vertical="top" wrapText="1"/>
    </xf>
    <xf numFmtId="0" fontId="9" fillId="0" borderId="0" xfId="10" applyFont="1" applyAlignment="1">
      <alignment horizontal="left" vertical="top"/>
    </xf>
    <xf numFmtId="0" fontId="16" fillId="0" borderId="0" xfId="0" applyFont="1" applyAlignment="1">
      <alignment horizontal="right" vertical="top"/>
    </xf>
    <xf numFmtId="9" fontId="26" fillId="0" borderId="0" xfId="0" applyNumberFormat="1" applyFont="1" applyFill="1" applyAlignment="1">
      <alignment vertical="top"/>
    </xf>
    <xf numFmtId="9" fontId="0" fillId="0" borderId="2" xfId="6" applyFont="1" applyFill="1" applyBorder="1" applyAlignment="1">
      <alignment vertical="top"/>
    </xf>
    <xf numFmtId="9" fontId="0" fillId="0" borderId="0" xfId="6" applyFont="1" applyFill="1" applyAlignment="1">
      <alignment vertical="top"/>
    </xf>
    <xf numFmtId="9" fontId="0" fillId="0" borderId="1" xfId="6" applyFont="1" applyFill="1" applyBorder="1" applyAlignment="1">
      <alignment vertical="top"/>
    </xf>
    <xf numFmtId="0" fontId="26" fillId="0" borderId="0" xfId="0" applyFont="1" applyFill="1" applyAlignment="1">
      <alignment horizontal="left" vertical="top"/>
    </xf>
    <xf numFmtId="0" fontId="22" fillId="0" borderId="0" xfId="0" applyFont="1" applyFill="1" applyAlignment="1">
      <alignment horizontal="left" vertical="top"/>
    </xf>
    <xf numFmtId="0" fontId="45" fillId="0" borderId="0" xfId="11" applyFont="1" applyAlignment="1">
      <alignment horizontal="left" vertical="top"/>
    </xf>
    <xf numFmtId="0" fontId="13" fillId="0" borderId="0" xfId="11" applyFont="1" applyAlignment="1">
      <alignment horizontal="left" vertical="top" wrapText="1"/>
    </xf>
    <xf numFmtId="3" fontId="0" fillId="0" borderId="0" xfId="0" applyNumberFormat="1"/>
    <xf numFmtId="0" fontId="44" fillId="0" borderId="0" xfId="0" applyFont="1" applyAlignment="1">
      <alignment vertical="center"/>
    </xf>
    <xf numFmtId="0" fontId="13" fillId="0" borderId="0" xfId="5" applyFont="1"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0" fillId="0" borderId="1" xfId="0" applyFill="1" applyBorder="1" applyAlignment="1">
      <alignment horizontal="right"/>
    </xf>
    <xf numFmtId="0" fontId="16" fillId="0" borderId="0" xfId="0" applyFont="1" applyFill="1" applyBorder="1" applyAlignment="1">
      <alignment horizontal="right" vertical="top"/>
    </xf>
    <xf numFmtId="0" fontId="0" fillId="0" borderId="0" xfId="0" applyFill="1" applyBorder="1" applyAlignment="1">
      <alignment horizontal="right" vertical="top"/>
    </xf>
    <xf numFmtId="0" fontId="0" fillId="0" borderId="0" xfId="0" applyBorder="1" applyAlignment="1">
      <alignment horizontal="right" vertical="top"/>
    </xf>
    <xf numFmtId="3" fontId="0" fillId="0" borderId="0" xfId="0" applyNumberFormat="1" applyBorder="1"/>
    <xf numFmtId="3" fontId="0" fillId="0" borderId="1" xfId="0" applyNumberFormat="1" applyFill="1" applyBorder="1"/>
    <xf numFmtId="3" fontId="0" fillId="0" borderId="0" xfId="0" applyNumberFormat="1" applyFill="1"/>
    <xf numFmtId="1" fontId="11" fillId="0" borderId="0" xfId="0" applyNumberFormat="1" applyFont="1" applyFill="1" applyAlignment="1">
      <alignment horizontal="right" vertical="top"/>
    </xf>
    <xf numFmtId="1" fontId="0" fillId="0" borderId="1" xfId="0" applyNumberFormat="1" applyFill="1" applyBorder="1" applyAlignment="1">
      <alignment horizontal="right"/>
    </xf>
    <xf numFmtId="0" fontId="9" fillId="0" borderId="0" xfId="5" applyFont="1" applyAlignment="1">
      <alignment vertical="top" wrapText="1"/>
    </xf>
    <xf numFmtId="0" fontId="44" fillId="0" borderId="0" xfId="0" applyFont="1" applyFill="1" applyAlignment="1">
      <alignment horizontal="left" vertical="top"/>
    </xf>
    <xf numFmtId="9" fontId="26" fillId="0" borderId="1" xfId="0" applyNumberFormat="1" applyFont="1" applyFill="1" applyBorder="1" applyAlignment="1">
      <alignment vertical="top"/>
    </xf>
    <xf numFmtId="1" fontId="0" fillId="0" borderId="0" xfId="0" applyNumberFormat="1" applyBorder="1" applyAlignment="1">
      <alignment horizontal="right"/>
    </xf>
    <xf numFmtId="1" fontId="0" fillId="0" borderId="0" xfId="0" applyNumberFormat="1" applyBorder="1" applyAlignment="1">
      <alignment horizontal="right" vertical="top"/>
    </xf>
    <xf numFmtId="0" fontId="0" fillId="0" borderId="0" xfId="0" applyBorder="1" applyAlignment="1">
      <alignment horizontal="right"/>
    </xf>
    <xf numFmtId="0" fontId="23" fillId="0" borderId="0" xfId="0" applyFont="1" applyFill="1" applyAlignment="1">
      <alignment horizontal="center" vertical="top"/>
    </xf>
    <xf numFmtId="0" fontId="20" fillId="0" borderId="0" xfId="0" applyFont="1" applyFill="1" applyAlignment="1">
      <alignment horizontal="center" vertical="top"/>
    </xf>
    <xf numFmtId="9" fontId="26" fillId="0" borderId="0" xfId="0" applyNumberFormat="1" applyFont="1" applyFill="1" applyBorder="1" applyAlignment="1">
      <alignment vertical="top"/>
    </xf>
    <xf numFmtId="9" fontId="26" fillId="0" borderId="0" xfId="0" applyNumberFormat="1" applyFont="1" applyBorder="1" applyAlignment="1">
      <alignment horizontal="right" vertical="top"/>
    </xf>
    <xf numFmtId="0" fontId="8" fillId="0" borderId="0" xfId="0" applyFont="1" applyFill="1" applyAlignment="1">
      <alignment horizontal="left" vertical="top"/>
    </xf>
    <xf numFmtId="0" fontId="0" fillId="0" borderId="0" xfId="0" applyAlignment="1">
      <alignment horizontal="left" vertical="top"/>
    </xf>
    <xf numFmtId="16" fontId="21" fillId="0" borderId="0" xfId="0" applyNumberFormat="1" applyFont="1" applyBorder="1" applyAlignment="1">
      <alignment vertical="top"/>
    </xf>
    <xf numFmtId="0" fontId="0" fillId="0" borderId="3" xfId="0" applyBorder="1" applyAlignment="1">
      <alignment vertical="top" wrapText="1"/>
    </xf>
    <xf numFmtId="0" fontId="0" fillId="0" borderId="2" xfId="0" applyBorder="1" applyAlignment="1">
      <alignment vertical="top" wrapText="1"/>
    </xf>
    <xf numFmtId="0" fontId="17" fillId="0" borderId="0" xfId="5" applyFont="1" applyFill="1" applyAlignment="1">
      <alignment vertical="top" wrapText="1"/>
    </xf>
    <xf numFmtId="0" fontId="9" fillId="0" borderId="0" xfId="5" applyFont="1" applyFill="1" applyAlignment="1">
      <alignment vertical="top" wrapText="1"/>
    </xf>
    <xf numFmtId="0" fontId="9" fillId="0" borderId="0" xfId="0" applyFont="1" applyFill="1" applyAlignment="1">
      <alignment vertical="top"/>
    </xf>
    <xf numFmtId="0" fontId="5" fillId="0" borderId="1" xfId="5" applyFont="1" applyBorder="1" applyAlignment="1">
      <alignment horizontal="center" vertical="top" wrapText="1"/>
    </xf>
    <xf numFmtId="0" fontId="17" fillId="0" borderId="0" xfId="0" applyFont="1" applyFill="1" applyAlignment="1">
      <alignment horizontal="left" vertical="top"/>
    </xf>
    <xf numFmtId="0" fontId="40" fillId="0" borderId="0" xfId="0" applyFont="1" applyFill="1" applyAlignment="1">
      <alignment horizontal="left" vertical="top"/>
    </xf>
    <xf numFmtId="0" fontId="0" fillId="0" borderId="2" xfId="0" applyFill="1" applyBorder="1" applyAlignment="1">
      <alignment vertical="top" wrapText="1"/>
    </xf>
    <xf numFmtId="0" fontId="0" fillId="0" borderId="14" xfId="0" applyBorder="1" applyAlignment="1">
      <alignment vertical="top" wrapText="1"/>
    </xf>
    <xf numFmtId="0" fontId="35" fillId="0" borderId="0" xfId="7" applyFill="1"/>
    <xf numFmtId="0" fontId="26" fillId="5" borderId="1" xfId="0" applyFont="1" applyFill="1" applyBorder="1" applyAlignment="1">
      <alignment horizontal="right" vertical="top"/>
    </xf>
    <xf numFmtId="0" fontId="0" fillId="0" borderId="0" xfId="0" applyAlignment="1">
      <alignment horizontal="left" vertical="top" wrapText="1"/>
    </xf>
    <xf numFmtId="0" fontId="0" fillId="0" borderId="0" xfId="0" applyAlignment="1">
      <alignment horizontal="left" vertical="top"/>
    </xf>
    <xf numFmtId="0" fontId="0" fillId="0" borderId="3" xfId="0" applyBorder="1" applyAlignment="1">
      <alignment horizontal="left" vertical="top" wrapText="1"/>
    </xf>
    <xf numFmtId="0" fontId="0" fillId="0" borderId="2" xfId="0" applyBorder="1" applyAlignment="1">
      <alignment horizontal="left" vertical="top" wrapText="1"/>
    </xf>
    <xf numFmtId="0" fontId="5" fillId="0" borderId="0" xfId="5" applyFont="1" applyFill="1" applyBorder="1" applyAlignment="1">
      <alignment horizontal="left" vertical="top" wrapText="1"/>
    </xf>
    <xf numFmtId="0" fontId="0" fillId="0" borderId="0" xfId="0" applyAlignment="1">
      <alignment horizontal="left" vertical="top" wrapText="1"/>
    </xf>
    <xf numFmtId="0" fontId="5" fillId="0" borderId="0" xfId="5" applyFont="1" applyAlignment="1">
      <alignment horizontal="left" vertical="top" wrapText="1"/>
    </xf>
    <xf numFmtId="0" fontId="0" fillId="0" borderId="0" xfId="0"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wrapText="1"/>
    </xf>
    <xf numFmtId="0" fontId="16" fillId="0" borderId="0" xfId="5" applyFont="1" applyFill="1" applyAlignment="1">
      <alignment vertical="top" wrapText="1"/>
    </xf>
    <xf numFmtId="0" fontId="40" fillId="0" borderId="0" xfId="5" applyFont="1" applyFill="1" applyAlignment="1">
      <alignment vertical="top"/>
    </xf>
    <xf numFmtId="0" fontId="40" fillId="0" borderId="0" xfId="5" applyFont="1" applyFill="1" applyAlignment="1">
      <alignment vertical="top" wrapText="1"/>
    </xf>
    <xf numFmtId="0" fontId="5" fillId="0" borderId="0" xfId="5" applyFont="1" applyFill="1" applyAlignment="1">
      <alignment vertical="top"/>
    </xf>
    <xf numFmtId="0" fontId="5" fillId="0" borderId="1" xfId="5" applyFont="1" applyBorder="1" applyAlignment="1">
      <alignment horizontal="left" vertical="top"/>
    </xf>
    <xf numFmtId="0" fontId="5" fillId="0" borderId="1" xfId="5" applyFont="1" applyBorder="1" applyAlignment="1">
      <alignment horizontal="left" vertical="top" wrapText="1"/>
    </xf>
    <xf numFmtId="0" fontId="9" fillId="0" borderId="0" xfId="5" applyFont="1" applyFill="1" applyBorder="1" applyAlignment="1">
      <alignment vertical="top"/>
    </xf>
    <xf numFmtId="0" fontId="40" fillId="0" borderId="0" xfId="5" applyFont="1" applyFill="1" applyBorder="1" applyAlignment="1">
      <alignment vertical="top" wrapText="1"/>
    </xf>
    <xf numFmtId="0" fontId="16" fillId="0" borderId="0" xfId="5" applyFont="1" applyFill="1" applyBorder="1" applyAlignment="1">
      <alignment vertical="top" wrapText="1"/>
    </xf>
    <xf numFmtId="0" fontId="0" fillId="0" borderId="1" xfId="5" applyFont="1" applyFill="1" applyBorder="1" applyAlignment="1">
      <alignment horizontal="center" vertical="top"/>
    </xf>
    <xf numFmtId="0" fontId="21" fillId="0" borderId="2" xfId="0" applyFont="1" applyBorder="1" applyAlignment="1">
      <alignment vertical="top" wrapText="1"/>
    </xf>
    <xf numFmtId="0" fontId="13" fillId="0" borderId="0" xfId="5" applyFont="1" applyAlignment="1">
      <alignment horizontal="center" vertical="top" wrapText="1"/>
    </xf>
    <xf numFmtId="0" fontId="16" fillId="2" borderId="0" xfId="5" applyFont="1" applyFill="1" applyAlignment="1">
      <alignment horizontal="center" vertical="top" wrapText="1"/>
    </xf>
    <xf numFmtId="0" fontId="0" fillId="0" borderId="3" xfId="0" applyBorder="1" applyAlignment="1">
      <alignment horizontal="center" vertical="top" wrapText="1"/>
    </xf>
    <xf numFmtId="0" fontId="21" fillId="0" borderId="1" xfId="0" applyFont="1" applyBorder="1" applyAlignment="1">
      <alignment vertical="top" wrapText="1"/>
    </xf>
    <xf numFmtId="0" fontId="21" fillId="0" borderId="0" xfId="0" applyFont="1" applyFill="1" applyBorder="1" applyAlignment="1">
      <alignment vertical="top" wrapText="1"/>
    </xf>
    <xf numFmtId="0" fontId="0" fillId="0" borderId="0" xfId="5" applyFont="1" applyFill="1" applyBorder="1" applyAlignment="1">
      <alignment vertical="top" wrapText="1"/>
    </xf>
    <xf numFmtId="0" fontId="5" fillId="0" borderId="1" xfId="5" applyFont="1" applyFill="1" applyBorder="1" applyAlignment="1">
      <alignment horizontal="left" vertical="top" wrapText="1"/>
    </xf>
    <xf numFmtId="0" fontId="19" fillId="0" borderId="0" xfId="0" applyFont="1" applyAlignment="1">
      <alignment horizontal="left" vertical="top" wrapText="1"/>
    </xf>
    <xf numFmtId="0" fontId="16" fillId="2" borderId="0" xfId="9" applyFont="1" applyFill="1" applyBorder="1" applyAlignment="1">
      <alignment horizontal="left" vertical="top" wrapText="1"/>
    </xf>
    <xf numFmtId="0" fontId="16" fillId="2" borderId="0" xfId="0" applyFont="1" applyFill="1" applyBorder="1" applyAlignment="1">
      <alignment horizontal="left" vertical="top" wrapText="1"/>
    </xf>
    <xf numFmtId="49" fontId="16" fillId="2" borderId="0" xfId="0" applyNumberFormat="1" applyFont="1" applyFill="1" applyBorder="1" applyAlignment="1">
      <alignment horizontal="left" vertical="top" wrapText="1"/>
    </xf>
    <xf numFmtId="0" fontId="8" fillId="0" borderId="0" xfId="0" applyFont="1" applyFill="1" applyAlignment="1">
      <alignment horizontal="left" vertical="top" wrapText="1"/>
    </xf>
    <xf numFmtId="0" fontId="50" fillId="0" borderId="0" xfId="0" applyFont="1" applyAlignment="1">
      <alignment vertical="top" wrapText="1"/>
    </xf>
    <xf numFmtId="0" fontId="11" fillId="0" borderId="3" xfId="5" applyFont="1" applyBorder="1" applyAlignment="1">
      <alignment vertical="top" wrapText="1"/>
    </xf>
    <xf numFmtId="0" fontId="17" fillId="0" borderId="0" xfId="0" applyFont="1" applyAlignment="1">
      <alignment horizontal="left" wrapText="1"/>
    </xf>
    <xf numFmtId="0" fontId="0" fillId="0" borderId="1" xfId="5" applyFont="1" applyFill="1" applyBorder="1" applyAlignment="1">
      <alignment vertical="top" wrapText="1"/>
    </xf>
    <xf numFmtId="169" fontId="0" fillId="0" borderId="2" xfId="0" applyNumberFormat="1" applyFill="1" applyBorder="1" applyAlignment="1">
      <alignment horizontal="right" vertical="top"/>
    </xf>
    <xf numFmtId="169" fontId="0" fillId="0" borderId="1" xfId="0" applyNumberFormat="1" applyFill="1" applyBorder="1" applyAlignment="1">
      <alignment horizontal="right" vertical="top"/>
    </xf>
    <xf numFmtId="169" fontId="0" fillId="0" borderId="0" xfId="0" applyNumberFormat="1" applyFill="1" applyAlignment="1">
      <alignment horizontal="right" vertical="top"/>
    </xf>
    <xf numFmtId="3" fontId="0" fillId="0" borderId="0" xfId="0" applyNumberFormat="1" applyFill="1" applyAlignment="1">
      <alignment vertical="top"/>
    </xf>
    <xf numFmtId="0" fontId="0" fillId="0" borderId="1" xfId="0" applyFill="1" applyBorder="1" applyAlignment="1">
      <alignment vertical="top"/>
    </xf>
    <xf numFmtId="0" fontId="0" fillId="0" borderId="0" xfId="0"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wrapText="1"/>
    </xf>
    <xf numFmtId="0" fontId="16" fillId="2" borderId="0" xfId="12" applyFont="1" applyFill="1" applyAlignment="1">
      <alignment horizontal="left" vertical="top" wrapText="1"/>
    </xf>
    <xf numFmtId="0" fontId="16" fillId="0" borderId="0" xfId="12" applyFont="1" applyAlignment="1">
      <alignment vertical="top"/>
    </xf>
    <xf numFmtId="0" fontId="26" fillId="0" borderId="2" xfId="12" applyFont="1" applyBorder="1" applyAlignment="1">
      <alignment horizontal="left" vertical="top" wrapText="1"/>
    </xf>
    <xf numFmtId="0" fontId="0" fillId="0" borderId="2" xfId="12" applyFont="1" applyBorder="1" applyAlignment="1">
      <alignment horizontal="left" vertical="top" wrapText="1"/>
    </xf>
    <xf numFmtId="0" fontId="0" fillId="0" borderId="0" xfId="12" applyFont="1" applyAlignment="1">
      <alignment horizontal="left" vertical="top"/>
    </xf>
    <xf numFmtId="0" fontId="27" fillId="0" borderId="0" xfId="0" applyFont="1" applyFill="1" applyAlignment="1">
      <alignment horizontal="right" vertical="top"/>
    </xf>
    <xf numFmtId="0" fontId="27" fillId="0" borderId="0" xfId="7" applyFont="1" applyFill="1" applyAlignment="1">
      <alignment horizontal="right" vertical="top"/>
    </xf>
    <xf numFmtId="0" fontId="17" fillId="0" borderId="0" xfId="0" applyFont="1" applyFill="1" applyAlignment="1">
      <alignment horizontal="left" vertical="top" wrapText="1"/>
    </xf>
    <xf numFmtId="0" fontId="39" fillId="0" borderId="0" xfId="5" applyFont="1" applyFill="1" applyAlignment="1">
      <alignment vertical="top" wrapText="1"/>
    </xf>
    <xf numFmtId="0" fontId="17" fillId="0" borderId="0" xfId="5" applyFont="1" applyFill="1" applyBorder="1" applyAlignment="1">
      <alignment vertical="top" wrapText="1"/>
    </xf>
    <xf numFmtId="0" fontId="17" fillId="0" borderId="0" xfId="0" applyFont="1" applyFill="1" applyBorder="1" applyAlignment="1">
      <alignment horizontal="left" vertical="top"/>
    </xf>
    <xf numFmtId="0" fontId="39" fillId="0" borderId="0" xfId="5" applyFont="1" applyFill="1" applyBorder="1" applyAlignment="1">
      <alignment vertical="top" wrapText="1"/>
    </xf>
    <xf numFmtId="0" fontId="51" fillId="0" borderId="0" xfId="5" applyFont="1" applyFill="1" applyAlignment="1">
      <alignment horizontal="left" vertical="top"/>
    </xf>
    <xf numFmtId="0" fontId="26" fillId="0" borderId="2" xfId="0" applyFont="1" applyFill="1" applyBorder="1" applyAlignment="1">
      <alignment vertical="top" wrapText="1"/>
    </xf>
    <xf numFmtId="0" fontId="44" fillId="0" borderId="0" xfId="0" applyFont="1" applyFill="1"/>
    <xf numFmtId="0" fontId="26" fillId="0" borderId="1" xfId="0" applyFont="1" applyFill="1" applyBorder="1" applyAlignment="1">
      <alignment horizontal="left" vertical="top" wrapText="1"/>
    </xf>
    <xf numFmtId="0" fontId="5" fillId="0" borderId="2" xfId="5" applyFont="1" applyFill="1" applyBorder="1" applyAlignment="1">
      <alignment vertical="top" wrapText="1"/>
    </xf>
    <xf numFmtId="0" fontId="5" fillId="0" borderId="0" xfId="5" applyFont="1" applyFill="1" applyAlignment="1">
      <alignment vertical="top" wrapText="1"/>
    </xf>
    <xf numFmtId="0" fontId="26" fillId="0" borderId="1" xfId="5" applyFont="1" applyFill="1" applyBorder="1" applyAlignment="1">
      <alignment vertical="top" wrapText="1"/>
    </xf>
    <xf numFmtId="0" fontId="5" fillId="0" borderId="1" xfId="5" applyFont="1" applyFill="1" applyBorder="1" applyAlignment="1">
      <alignment vertical="top" wrapText="1"/>
    </xf>
    <xf numFmtId="0" fontId="26" fillId="0" borderId="0" xfId="5" applyFont="1" applyFill="1" applyAlignment="1">
      <alignment vertical="top" wrapText="1"/>
    </xf>
    <xf numFmtId="0" fontId="26" fillId="0" borderId="1" xfId="0" applyFont="1" applyFill="1" applyBorder="1"/>
    <xf numFmtId="0" fontId="28" fillId="0" borderId="0" xfId="0" applyFont="1" applyFill="1" applyBorder="1" applyAlignment="1">
      <alignment vertical="center"/>
    </xf>
    <xf numFmtId="0" fontId="0" fillId="0" borderId="0" xfId="0" applyFill="1" applyAlignment="1">
      <alignment horizontal="right" vertical="center"/>
    </xf>
    <xf numFmtId="0" fontId="35" fillId="0" borderId="2" xfId="7" applyBorder="1" applyAlignment="1">
      <alignment vertical="top" wrapText="1"/>
    </xf>
    <xf numFmtId="0" fontId="52" fillId="0" borderId="0" xfId="5" applyFont="1" applyFill="1" applyAlignment="1">
      <alignment horizontal="left" vertical="top"/>
    </xf>
    <xf numFmtId="2" fontId="0" fillId="0" borderId="2" xfId="0" applyNumberFormat="1" applyFill="1" applyBorder="1" applyAlignment="1">
      <alignment horizontal="right" vertical="top"/>
    </xf>
    <xf numFmtId="2" fontId="0" fillId="0" borderId="1" xfId="0" applyNumberFormat="1" applyFill="1" applyBorder="1" applyAlignment="1">
      <alignment horizontal="right" vertical="top"/>
    </xf>
    <xf numFmtId="10" fontId="0" fillId="0" borderId="1" xfId="0" applyNumberFormat="1" applyFill="1" applyBorder="1" applyAlignment="1">
      <alignment horizontal="right"/>
    </xf>
    <xf numFmtId="165" fontId="0" fillId="0" borderId="0" xfId="0" applyNumberFormat="1" applyFill="1" applyAlignment="1">
      <alignment horizontal="right"/>
    </xf>
    <xf numFmtId="165" fontId="0" fillId="0" borderId="1" xfId="0" applyNumberFormat="1" applyFill="1" applyBorder="1" applyAlignment="1">
      <alignment horizontal="right"/>
    </xf>
    <xf numFmtId="9" fontId="11" fillId="0" borderId="1" xfId="0" applyNumberFormat="1" applyFont="1" applyFill="1" applyBorder="1" applyAlignment="1">
      <alignment horizontal="right"/>
    </xf>
    <xf numFmtId="2" fontId="11" fillId="0" borderId="2" xfId="0" applyNumberFormat="1" applyFont="1" applyFill="1" applyBorder="1" applyAlignment="1">
      <alignment horizontal="right" vertical="top"/>
    </xf>
    <xf numFmtId="168" fontId="0" fillId="0" borderId="1" xfId="0" applyNumberFormat="1" applyFill="1" applyBorder="1" applyAlignment="1">
      <alignment horizontal="right" vertical="top"/>
    </xf>
    <xf numFmtId="2" fontId="11" fillId="0" borderId="1" xfId="0" applyNumberFormat="1" applyFont="1" applyFill="1" applyBorder="1" applyAlignment="1">
      <alignment horizontal="right" vertical="top"/>
    </xf>
    <xf numFmtId="0" fontId="0" fillId="0" borderId="0" xfId="0" applyFill="1" applyAlignment="1">
      <alignment horizontal="right"/>
    </xf>
    <xf numFmtId="165" fontId="0" fillId="0" borderId="2" xfId="0" applyNumberFormat="1" applyFill="1" applyBorder="1" applyAlignment="1">
      <alignment horizontal="right"/>
    </xf>
    <xf numFmtId="165" fontId="0" fillId="0" borderId="3" xfId="0" applyNumberFormat="1" applyFill="1" applyBorder="1" applyAlignment="1">
      <alignment horizontal="right"/>
    </xf>
    <xf numFmtId="10" fontId="0" fillId="0" borderId="1" xfId="0" applyNumberFormat="1" applyBorder="1" applyAlignment="1">
      <alignment horizontal="right" vertical="top"/>
    </xf>
    <xf numFmtId="0" fontId="11" fillId="0" borderId="1" xfId="0" applyFont="1" applyFill="1" applyBorder="1" applyAlignment="1">
      <alignment horizontal="right"/>
    </xf>
    <xf numFmtId="0" fontId="11" fillId="0" borderId="1" xfId="0" applyFont="1" applyBorder="1" applyAlignment="1">
      <alignment horizontal="right"/>
    </xf>
    <xf numFmtId="0" fontId="11" fillId="0" borderId="1" xfId="0" applyFont="1" applyBorder="1" applyAlignment="1">
      <alignment horizontal="right" vertical="top"/>
    </xf>
    <xf numFmtId="0" fontId="0" fillId="0" borderId="2" xfId="0" applyFill="1" applyBorder="1" applyAlignment="1">
      <alignment horizontal="left" vertical="top" wrapText="1"/>
    </xf>
    <xf numFmtId="0" fontId="0" fillId="0" borderId="0" xfId="0" applyFill="1" applyAlignment="1">
      <alignment vertical="top" wrapText="1"/>
    </xf>
    <xf numFmtId="0" fontId="17" fillId="0" borderId="0" xfId="5" applyFont="1" applyFill="1" applyAlignment="1">
      <alignment vertical="top"/>
    </xf>
    <xf numFmtId="0" fontId="9" fillId="0" borderId="0" xfId="0" applyFont="1" applyFill="1" applyAlignment="1">
      <alignment vertical="top" wrapText="1"/>
    </xf>
    <xf numFmtId="0" fontId="0" fillId="0" borderId="0" xfId="0" applyAlignment="1">
      <alignment horizontal="left" vertical="top" wrapText="1"/>
    </xf>
    <xf numFmtId="0" fontId="26" fillId="0" borderId="0" xfId="0" applyFont="1" applyFill="1" applyAlignment="1">
      <alignment horizontal="left" vertical="top" wrapText="1"/>
    </xf>
    <xf numFmtId="0" fontId="0" fillId="0" borderId="0" xfId="0" applyFill="1" applyAlignment="1">
      <alignment horizontal="left" vertical="top" wrapText="1"/>
    </xf>
    <xf numFmtId="0" fontId="0" fillId="0" borderId="0" xfId="5" applyFont="1" applyAlignment="1">
      <alignment horizontal="left" vertical="top" wrapText="1"/>
    </xf>
    <xf numFmtId="0" fontId="5" fillId="0" borderId="0" xfId="5" applyFont="1" applyAlignment="1">
      <alignment horizontal="left" vertical="top" wrapText="1"/>
    </xf>
    <xf numFmtId="0" fontId="13" fillId="0" borderId="0" xfId="5" applyFont="1"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5" fillId="0" borderId="0" xfId="5" applyFont="1" applyBorder="1" applyAlignment="1">
      <alignment horizontal="left" vertical="top" wrapText="1"/>
    </xf>
    <xf numFmtId="0" fontId="5" fillId="0" borderId="2" xfId="5" applyFont="1" applyBorder="1" applyAlignment="1">
      <alignment horizontal="left" vertical="top" wrapText="1"/>
    </xf>
    <xf numFmtId="0" fontId="13" fillId="0" borderId="0" xfId="9" applyFont="1" applyAlignment="1">
      <alignment horizontal="left" vertical="top" wrapText="1"/>
    </xf>
    <xf numFmtId="0" fontId="8" fillId="0" borderId="0" xfId="0" applyFont="1" applyAlignment="1">
      <alignment horizontal="left" vertical="top" wrapText="1"/>
    </xf>
    <xf numFmtId="0" fontId="8" fillId="0" borderId="3" xfId="0" applyFont="1" applyBorder="1" applyAlignment="1">
      <alignment horizontal="left" vertical="top" wrapText="1"/>
    </xf>
    <xf numFmtId="0" fontId="26" fillId="0" borderId="0" xfId="0" applyFont="1" applyAlignment="1">
      <alignment horizontal="left" vertical="top"/>
    </xf>
    <xf numFmtId="0" fontId="0" fillId="0" borderId="1" xfId="0" applyBorder="1" applyAlignment="1">
      <alignment horizontal="left" vertical="top"/>
    </xf>
    <xf numFmtId="0" fontId="16" fillId="0" borderId="0" xfId="0" applyFont="1" applyAlignment="1">
      <alignment horizontal="center"/>
    </xf>
    <xf numFmtId="0" fontId="16" fillId="2" borderId="7" xfId="0" applyFont="1" applyFill="1" applyBorder="1" applyAlignment="1">
      <alignment horizontal="center"/>
    </xf>
    <xf numFmtId="0" fontId="26" fillId="0" borderId="2" xfId="0" applyFont="1" applyBorder="1" applyAlignment="1">
      <alignment horizontal="left" vertical="top"/>
    </xf>
    <xf numFmtId="0" fontId="16" fillId="2" borderId="0" xfId="0" applyFont="1" applyFill="1" applyAlignment="1">
      <alignment horizontal="left" vertical="top"/>
    </xf>
    <xf numFmtId="0" fontId="16" fillId="0" borderId="0" xfId="0" applyFont="1" applyAlignment="1">
      <alignment horizontal="center" vertical="top"/>
    </xf>
    <xf numFmtId="0" fontId="16" fillId="2" borderId="5" xfId="0" applyFont="1" applyFill="1" applyBorder="1" applyAlignment="1">
      <alignment horizontal="center" vertical="top"/>
    </xf>
    <xf numFmtId="0" fontId="16" fillId="2" borderId="6" xfId="0" applyFont="1" applyFill="1" applyBorder="1" applyAlignment="1">
      <alignment horizontal="center" vertical="top"/>
    </xf>
    <xf numFmtId="0" fontId="16" fillId="2" borderId="7" xfId="0" applyFont="1" applyFill="1" applyBorder="1" applyAlignment="1">
      <alignment horizontal="center" vertical="top"/>
    </xf>
    <xf numFmtId="0" fontId="16" fillId="2" borderId="8" xfId="0" applyFont="1" applyFill="1" applyBorder="1" applyAlignment="1">
      <alignment horizontal="center" vertical="top"/>
    </xf>
    <xf numFmtId="0" fontId="13" fillId="0" borderId="0" xfId="10" applyFont="1" applyAlignment="1">
      <alignment horizontal="left" vertical="top" wrapText="1"/>
    </xf>
    <xf numFmtId="0" fontId="13" fillId="0" borderId="0" xfId="11" applyFont="1" applyAlignment="1">
      <alignment horizontal="left" vertical="top" wrapText="1"/>
    </xf>
    <xf numFmtId="0" fontId="13" fillId="0" borderId="0" xfId="0" applyFont="1" applyAlignment="1">
      <alignment horizontal="left" vertical="top"/>
    </xf>
    <xf numFmtId="16" fontId="21" fillId="0" borderId="0" xfId="0" applyNumberFormat="1" applyFont="1" applyBorder="1" applyAlignment="1">
      <alignment vertical="top"/>
    </xf>
    <xf numFmtId="0" fontId="0" fillId="0" borderId="3" xfId="0" applyBorder="1" applyAlignment="1">
      <alignment vertical="top" wrapText="1"/>
    </xf>
    <xf numFmtId="0" fontId="0" fillId="0" borderId="2" xfId="0" applyBorder="1" applyAlignment="1">
      <alignment vertical="top" wrapText="1"/>
    </xf>
    <xf numFmtId="16" fontId="21" fillId="0" borderId="0" xfId="0" applyNumberFormat="1" applyFont="1" applyBorder="1" applyAlignment="1">
      <alignment horizontal="left" vertical="top"/>
    </xf>
    <xf numFmtId="0" fontId="0" fillId="0" borderId="3" xfId="0" applyBorder="1" applyAlignment="1">
      <alignment horizontal="left" vertical="top" wrapText="1"/>
    </xf>
    <xf numFmtId="0" fontId="0" fillId="0" borderId="2" xfId="0" applyBorder="1" applyAlignment="1">
      <alignment horizontal="left" vertical="top" wrapText="1"/>
    </xf>
    <xf numFmtId="0" fontId="5" fillId="0" borderId="3" xfId="5" applyFont="1" applyBorder="1" applyAlignment="1">
      <alignment horizontal="left" vertical="top"/>
    </xf>
    <xf numFmtId="0" fontId="5" fillId="0" borderId="0" xfId="5" applyFont="1" applyAlignment="1">
      <alignment horizontal="left" vertical="top"/>
    </xf>
    <xf numFmtId="0" fontId="5" fillId="0" borderId="2" xfId="5" applyFont="1" applyBorder="1" applyAlignment="1">
      <alignment horizontal="left" vertical="top"/>
    </xf>
    <xf numFmtId="0" fontId="5" fillId="0" borderId="3" xfId="5" applyFont="1" applyBorder="1" applyAlignment="1">
      <alignment horizontal="left" vertical="top" wrapText="1"/>
    </xf>
    <xf numFmtId="0" fontId="5" fillId="0" borderId="0" xfId="5" applyFont="1" applyFill="1" applyBorder="1" applyAlignment="1">
      <alignment horizontal="left" vertical="top" wrapText="1"/>
    </xf>
    <xf numFmtId="0" fontId="13" fillId="0" borderId="0" xfId="12" applyFont="1" applyAlignment="1">
      <alignment horizontal="left" vertical="top" wrapText="1"/>
    </xf>
  </cellXfs>
  <cellStyles count="13">
    <cellStyle name="2. Dates" xfId="1" xr:uid="{00000000-0005-0000-0000-000000000000}"/>
    <cellStyle name="Comma" xfId="8" builtinId="3"/>
    <cellStyle name="Hyperlink" xfId="7" builtinId="8"/>
    <cellStyle name="Normal" xfId="0" builtinId="0"/>
    <cellStyle name="Normal 2" xfId="2" xr:uid="{00000000-0005-0000-0000-000002000000}"/>
    <cellStyle name="Normal 3" xfId="4" xr:uid="{00000000-0005-0000-0000-000003000000}"/>
    <cellStyle name="Normal 4" xfId="3" xr:uid="{00000000-0005-0000-0000-000004000000}"/>
    <cellStyle name="Normal 5" xfId="5" xr:uid="{9A0B2821-84DE-4B63-BABA-5903132ECD22}"/>
    <cellStyle name="Normal 5 2" xfId="9" xr:uid="{79AAA5E4-46E7-404B-9FC5-4D921B80A225}"/>
    <cellStyle name="Normal 5 2 2" xfId="11" xr:uid="{C225EFC4-7A46-41C1-A941-D80C6773B26E}"/>
    <cellStyle name="Normal 5 3" xfId="10" xr:uid="{A5EBCE8E-B204-48FF-ACFB-05A598091983}"/>
    <cellStyle name="Normal 5 4" xfId="12" xr:uid="{4D9632B9-9453-4C08-B5B4-7563207B2F42}"/>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13</xdr:col>
      <xdr:colOff>475091</xdr:colOff>
      <xdr:row>58</xdr:row>
      <xdr:rowOff>152400</xdr:rowOff>
    </xdr:to>
    <xdr:pic>
      <xdr:nvPicPr>
        <xdr:cNvPr id="4" name="Picture 3">
          <a:extLst>
            <a:ext uri="{FF2B5EF4-FFF2-40B4-BE49-F238E27FC236}">
              <a16:creationId xmlns:a16="http://schemas.microsoft.com/office/drawing/2014/main" id="{8EDAF1F4-D552-C52E-F1A5-6BC233172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6500" y="1143000"/>
          <a:ext cx="7110841"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xdr:colOff>
      <xdr:row>1</xdr:row>
      <xdr:rowOff>11907</xdr:rowOff>
    </xdr:from>
    <xdr:to>
      <xdr:col>1</xdr:col>
      <xdr:colOff>1062182</xdr:colOff>
      <xdr:row>5</xdr:row>
      <xdr:rowOff>92984</xdr:rowOff>
    </xdr:to>
    <xdr:pic>
      <xdr:nvPicPr>
        <xdr:cNvPr id="2" name="Picture 1" descr="Logo, company name&#10;&#10;Description automatically generated">
          <a:extLst>
            <a:ext uri="{FF2B5EF4-FFF2-40B4-BE49-F238E27FC236}">
              <a16:creationId xmlns:a16="http://schemas.microsoft.com/office/drawing/2014/main" id="{D9D461DA-6CCE-4766-8792-1B1E7A988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093" y="178595"/>
          <a:ext cx="1038370" cy="8192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67CC20F7-8C49-4CD2-96D3-831399FF9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C50AE7A-290F-4177-B15A-455316F87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08942A99-1DA0-4AFA-95A4-7C79C9866A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192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A2F0707D-769D-42D0-9AD1-5843E1D02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1934DEA3-69CA-48B7-83C0-E03D1FE2B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A48D618C-78F3-415B-AA0C-24B33D63E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843595B3-3AA6-4176-8DC2-AA8BC256B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192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D6DB07EE-756C-4252-A105-28D4B5F48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twoCellAnchor editAs="oneCell">
    <xdr:from>
      <xdr:col>8</xdr:col>
      <xdr:colOff>1496765</xdr:colOff>
      <xdr:row>16</xdr:row>
      <xdr:rowOff>190493</xdr:rowOff>
    </xdr:from>
    <xdr:to>
      <xdr:col>18</xdr:col>
      <xdr:colOff>517348</xdr:colOff>
      <xdr:row>37</xdr:row>
      <xdr:rowOff>71020</xdr:rowOff>
    </xdr:to>
    <xdr:pic>
      <xdr:nvPicPr>
        <xdr:cNvPr id="4" name="Picture 3">
          <a:extLst>
            <a:ext uri="{FF2B5EF4-FFF2-40B4-BE49-F238E27FC236}">
              <a16:creationId xmlns:a16="http://schemas.microsoft.com/office/drawing/2014/main" id="{FFAF2665-E269-BB8A-86FD-B47EB3D502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042551" y="3524243"/>
          <a:ext cx="6028261" cy="3881027"/>
        </a:xfrm>
        <a:prstGeom prst="rect">
          <a:avLst/>
        </a:prstGeom>
      </xdr:spPr>
    </xdr:pic>
    <xdr:clientData/>
  </xdr:twoCellAnchor>
  <xdr:twoCellAnchor editAs="oneCell">
    <xdr:from>
      <xdr:col>8</xdr:col>
      <xdr:colOff>1496780</xdr:colOff>
      <xdr:row>79</xdr:row>
      <xdr:rowOff>190490</xdr:rowOff>
    </xdr:from>
    <xdr:to>
      <xdr:col>19</xdr:col>
      <xdr:colOff>145105</xdr:colOff>
      <xdr:row>101</xdr:row>
      <xdr:rowOff>27221</xdr:rowOff>
    </xdr:to>
    <xdr:pic>
      <xdr:nvPicPr>
        <xdr:cNvPr id="8" name="Picture 7">
          <a:extLst>
            <a:ext uri="{FF2B5EF4-FFF2-40B4-BE49-F238E27FC236}">
              <a16:creationId xmlns:a16="http://schemas.microsoft.com/office/drawing/2014/main" id="{45E266C0-C859-A1C6-0723-B630B5364BD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42566" y="16138061"/>
          <a:ext cx="6268325" cy="4027731"/>
        </a:xfrm>
        <a:prstGeom prst="rect">
          <a:avLst/>
        </a:prstGeom>
      </xdr:spPr>
    </xdr:pic>
    <xdr:clientData/>
  </xdr:twoCellAnchor>
  <xdr:twoCellAnchor editAs="oneCell">
    <xdr:from>
      <xdr:col>8</xdr:col>
      <xdr:colOff>1496775</xdr:colOff>
      <xdr:row>109</xdr:row>
      <xdr:rowOff>190482</xdr:rowOff>
    </xdr:from>
    <xdr:to>
      <xdr:col>21</xdr:col>
      <xdr:colOff>427522</xdr:colOff>
      <xdr:row>133</xdr:row>
      <xdr:rowOff>173472</xdr:rowOff>
    </xdr:to>
    <xdr:pic>
      <xdr:nvPicPr>
        <xdr:cNvPr id="10" name="Picture 9">
          <a:extLst>
            <a:ext uri="{FF2B5EF4-FFF2-40B4-BE49-F238E27FC236}">
              <a16:creationId xmlns:a16="http://schemas.microsoft.com/office/drawing/2014/main" id="{1073E03B-EA98-69F9-BEE6-3E3C3D60EB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42561" y="21893875"/>
          <a:ext cx="7775390" cy="4867954"/>
        </a:xfrm>
        <a:prstGeom prst="rect">
          <a:avLst/>
        </a:prstGeom>
      </xdr:spPr>
    </xdr:pic>
    <xdr:clientData/>
  </xdr:twoCellAnchor>
  <xdr:twoCellAnchor editAs="oneCell">
    <xdr:from>
      <xdr:col>9</xdr:col>
      <xdr:colOff>607207</xdr:colOff>
      <xdr:row>45</xdr:row>
      <xdr:rowOff>190497</xdr:rowOff>
    </xdr:from>
    <xdr:to>
      <xdr:col>22</xdr:col>
      <xdr:colOff>595448</xdr:colOff>
      <xdr:row>69</xdr:row>
      <xdr:rowOff>20677</xdr:rowOff>
    </xdr:to>
    <xdr:pic>
      <xdr:nvPicPr>
        <xdr:cNvPr id="5" name="Picture 4">
          <a:extLst>
            <a:ext uri="{FF2B5EF4-FFF2-40B4-BE49-F238E27FC236}">
              <a16:creationId xmlns:a16="http://schemas.microsoft.com/office/drawing/2014/main" id="{B5C4BA5A-407E-F2C8-237D-C4B6EA79D3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644676" y="9060653"/>
          <a:ext cx="7882085" cy="48546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9691246-690F-48C4-A9C8-E13D4D863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F26A97B-2BC4-45B5-8B74-203289B4A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583" y="190500"/>
          <a:ext cx="1038370" cy="81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B68A9BD0-D461-48B6-AE32-9E3828E5D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A13A3A-5061-4C8E-B6F1-8D3A3CF94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856745C-3CF2-4251-B68D-559DD5A9D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47488</xdr:colOff>
      <xdr:row>1</xdr:row>
      <xdr:rowOff>37240</xdr:rowOff>
    </xdr:from>
    <xdr:to>
      <xdr:col>1</xdr:col>
      <xdr:colOff>997233</xdr:colOff>
      <xdr:row>5</xdr:row>
      <xdr:rowOff>20025</xdr:rowOff>
    </xdr:to>
    <xdr:pic>
      <xdr:nvPicPr>
        <xdr:cNvPr id="2" name="Picture 1" descr="Logo, company name&#10;&#10;Description automatically generated">
          <a:extLst>
            <a:ext uri="{FF2B5EF4-FFF2-40B4-BE49-F238E27FC236}">
              <a16:creationId xmlns:a16="http://schemas.microsoft.com/office/drawing/2014/main" id="{07753100-889A-47E8-831D-96DB2FAB1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363" y="227740"/>
          <a:ext cx="949745" cy="7447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1035195</xdr:colOff>
      <xdr:row>6</xdr:row>
      <xdr:rowOff>114</xdr:rowOff>
    </xdr:to>
    <xdr:pic>
      <xdr:nvPicPr>
        <xdr:cNvPr id="2" name="Picture 1" descr="Logo, company name&#10;&#10;Description automatically generated">
          <a:extLst>
            <a:ext uri="{FF2B5EF4-FFF2-40B4-BE49-F238E27FC236}">
              <a16:creationId xmlns:a16="http://schemas.microsoft.com/office/drawing/2014/main" id="{7866F686-94C7-4A7D-AA06-6C26621DD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313" y="226219"/>
          <a:ext cx="1038370" cy="819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1035195</xdr:colOff>
      <xdr:row>6</xdr:row>
      <xdr:rowOff>114</xdr:rowOff>
    </xdr:to>
    <xdr:pic>
      <xdr:nvPicPr>
        <xdr:cNvPr id="2" name="Picture 1" descr="Logo, company name&#10;&#10;Description automatically generated">
          <a:extLst>
            <a:ext uri="{FF2B5EF4-FFF2-40B4-BE49-F238E27FC236}">
              <a16:creationId xmlns:a16="http://schemas.microsoft.com/office/drawing/2014/main" id="{CDD19A03-D718-44B7-A91F-845923646F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5195" cy="8097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6</xdr:row>
      <xdr:rowOff>114</xdr:rowOff>
    </xdr:to>
    <xdr:pic>
      <xdr:nvPicPr>
        <xdr:cNvPr id="2" name="Picture 1" descr="Logo, company name&#10;&#10;Description automatically generated">
          <a:extLst>
            <a:ext uri="{FF2B5EF4-FFF2-40B4-BE49-F238E27FC236}">
              <a16:creationId xmlns:a16="http://schemas.microsoft.com/office/drawing/2014/main" id="{85902ED4-C9C2-428D-8248-22BC4DB26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8370" cy="8002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1040297</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ED23C40-BAE2-49CB-B580-98F224BE1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0297" cy="819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747FF4FA-28AA-43ED-91C1-6E45613A6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335DF379-5276-4712-873C-DAB21C48E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1044720</xdr:colOff>
      <xdr:row>5</xdr:row>
      <xdr:rowOff>57264</xdr:rowOff>
    </xdr:to>
    <xdr:pic>
      <xdr:nvPicPr>
        <xdr:cNvPr id="2" name="Picture 1" descr="Logo, company name&#10;&#10;Description automatically generated">
          <a:extLst>
            <a:ext uri="{FF2B5EF4-FFF2-40B4-BE49-F238E27FC236}">
              <a16:creationId xmlns:a16="http://schemas.microsoft.com/office/drawing/2014/main" id="{91D131AE-8052-4694-9424-C8049DCE1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0"/>
          <a:ext cx="1038370" cy="819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1038370</xdr:colOff>
      <xdr:row>6</xdr:row>
      <xdr:rowOff>114</xdr:rowOff>
    </xdr:to>
    <xdr:pic>
      <xdr:nvPicPr>
        <xdr:cNvPr id="2" name="Picture 1" descr="Logo, company name&#10;&#10;Description automatically generated">
          <a:extLst>
            <a:ext uri="{FF2B5EF4-FFF2-40B4-BE49-F238E27FC236}">
              <a16:creationId xmlns:a16="http://schemas.microsoft.com/office/drawing/2014/main" id="{9ED6A5DE-8724-4E11-B5A5-BD7904FF2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228600"/>
          <a:ext cx="1038370" cy="8002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FE60955E-7F9C-43A7-B5D7-E9DB3F7B5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7219" y="190500"/>
          <a:ext cx="1038370" cy="819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A127EF2B-B6FB-45A1-80A9-A9E049BEB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1043472</xdr:colOff>
      <xdr:row>5</xdr:row>
      <xdr:rowOff>57264</xdr:rowOff>
    </xdr:to>
    <xdr:pic>
      <xdr:nvPicPr>
        <xdr:cNvPr id="2" name="Picture 1" descr="Logo, company name&#10;&#10;Description automatically generated">
          <a:extLst>
            <a:ext uri="{FF2B5EF4-FFF2-40B4-BE49-F238E27FC236}">
              <a16:creationId xmlns:a16="http://schemas.microsoft.com/office/drawing/2014/main" id="{B60F5363-CA52-4D59-B0A9-9D93B290D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1043472" cy="8192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iluka.com/sustainability/transparency-hub" TargetMode="External"/><Relationship Id="rId13" Type="http://schemas.openxmlformats.org/officeDocument/2006/relationships/hyperlink" Target="https://www.iluka.com/about-iluka/governance" TargetMode="External"/><Relationship Id="rId18" Type="http://schemas.openxmlformats.org/officeDocument/2006/relationships/hyperlink" Target="https://www.iluka.com/about-iluka/governance" TargetMode="External"/><Relationship Id="rId26" Type="http://schemas.openxmlformats.org/officeDocument/2006/relationships/hyperlink" Target="https://www.iluka.com/about-iluka/governance" TargetMode="External"/><Relationship Id="rId3" Type="http://schemas.openxmlformats.org/officeDocument/2006/relationships/hyperlink" Target="https://www.iluka.com/sustainability/transparency-hub" TargetMode="External"/><Relationship Id="rId21" Type="http://schemas.openxmlformats.org/officeDocument/2006/relationships/hyperlink" Target="https://www.iluka.com/about-iluka/governance" TargetMode="External"/><Relationship Id="rId7" Type="http://schemas.openxmlformats.org/officeDocument/2006/relationships/hyperlink" Target="https://www.iluka.com/investors-media/asx-releases" TargetMode="External"/><Relationship Id="rId12" Type="http://schemas.openxmlformats.org/officeDocument/2006/relationships/hyperlink" Target="https://www.iluka.com/about-iluka/governance" TargetMode="External"/><Relationship Id="rId17" Type="http://schemas.openxmlformats.org/officeDocument/2006/relationships/hyperlink" Target="https://www.iluka.com/about-iluka/governance" TargetMode="External"/><Relationship Id="rId25" Type="http://schemas.openxmlformats.org/officeDocument/2006/relationships/hyperlink" Target="https://www.iluka.com/about-iluka/governance" TargetMode="External"/><Relationship Id="rId2" Type="http://schemas.openxmlformats.org/officeDocument/2006/relationships/hyperlink" Target="https://www.iluka.com/sustainability/transparency-hub" TargetMode="External"/><Relationship Id="rId16" Type="http://schemas.openxmlformats.org/officeDocument/2006/relationships/hyperlink" Target="https://www.iluka.com/about-iluka/governance" TargetMode="External"/><Relationship Id="rId20" Type="http://schemas.openxmlformats.org/officeDocument/2006/relationships/hyperlink" Target="https://www.iluka.com/about-iluka/governance" TargetMode="External"/><Relationship Id="rId29" Type="http://schemas.openxmlformats.org/officeDocument/2006/relationships/printerSettings" Target="../printerSettings/printerSettings22.bin"/><Relationship Id="rId1" Type="http://schemas.openxmlformats.org/officeDocument/2006/relationships/hyperlink" Target="https://www.iluka.com/sustainability/transparency-hub" TargetMode="External"/><Relationship Id="rId6" Type="http://schemas.openxmlformats.org/officeDocument/2006/relationships/hyperlink" Target="https://www.iluka.com/investors-media/asx-releases" TargetMode="External"/><Relationship Id="rId11" Type="http://schemas.openxmlformats.org/officeDocument/2006/relationships/hyperlink" Target="https://www.iluka.com/about-iluka/governance" TargetMode="External"/><Relationship Id="rId24" Type="http://schemas.openxmlformats.org/officeDocument/2006/relationships/hyperlink" Target="https://www.iluka.com/about-iluka/governance" TargetMode="External"/><Relationship Id="rId5" Type="http://schemas.openxmlformats.org/officeDocument/2006/relationships/hyperlink" Target="https://www.iluka.com/investors-media/asx-releases" TargetMode="External"/><Relationship Id="rId15" Type="http://schemas.openxmlformats.org/officeDocument/2006/relationships/hyperlink" Target="https://www.iluka.com/about-iluka/governance" TargetMode="External"/><Relationship Id="rId23" Type="http://schemas.openxmlformats.org/officeDocument/2006/relationships/hyperlink" Target="https://www.iluka.com/about-iluka/governance" TargetMode="External"/><Relationship Id="rId28" Type="http://schemas.openxmlformats.org/officeDocument/2006/relationships/hyperlink" Target="https://www.iluka.com/about-iluka/governance" TargetMode="External"/><Relationship Id="rId10" Type="http://schemas.openxmlformats.org/officeDocument/2006/relationships/hyperlink" Target="https://www.iluka.com/about-iluka/governance" TargetMode="External"/><Relationship Id="rId19" Type="http://schemas.openxmlformats.org/officeDocument/2006/relationships/hyperlink" Target="https://www.iluka.com/about-iluka/governance" TargetMode="External"/><Relationship Id="rId4" Type="http://schemas.openxmlformats.org/officeDocument/2006/relationships/hyperlink" Target="https://www.iluka.com/sustainability/transparency-hub" TargetMode="External"/><Relationship Id="rId9" Type="http://schemas.openxmlformats.org/officeDocument/2006/relationships/hyperlink" Target="https://www.iluka.com/about-iluka/governance" TargetMode="External"/><Relationship Id="rId14" Type="http://schemas.openxmlformats.org/officeDocument/2006/relationships/hyperlink" Target="https://www.iluka.com/about-iluka/governance" TargetMode="External"/><Relationship Id="rId22" Type="http://schemas.openxmlformats.org/officeDocument/2006/relationships/hyperlink" Target="https://www.iluka.com/about-iluka/governance" TargetMode="External"/><Relationship Id="rId27" Type="http://schemas.openxmlformats.org/officeDocument/2006/relationships/hyperlink" Target="https://www.iluka.com/about-iluka/governance" TargetMode="External"/><Relationship Id="rId30"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hyperlink" Target="https://ilukaresources.stoplinereport.com/" TargetMode="External"/><Relationship Id="rId7" Type="http://schemas.openxmlformats.org/officeDocument/2006/relationships/drawing" Target="../drawings/drawing23.xml"/><Relationship Id="rId2" Type="http://schemas.openxmlformats.org/officeDocument/2006/relationships/hyperlink" Target="https://www.iluka.com/about-iluka/governance" TargetMode="External"/><Relationship Id="rId1" Type="http://schemas.openxmlformats.org/officeDocument/2006/relationships/hyperlink" Target="https://www.iluka.com/contact-us" TargetMode="External"/><Relationship Id="rId6" Type="http://schemas.openxmlformats.org/officeDocument/2006/relationships/printerSettings" Target="../printerSettings/printerSettings23.bin"/><Relationship Id="rId5" Type="http://schemas.openxmlformats.org/officeDocument/2006/relationships/hyperlink" Target="https://www.iluka.com/getattachment/4f569192-c94d-4a0a-a113-947d24fd4552/eneabba-rare-earths-refinery-final-investment-deci.aspx" TargetMode="External"/><Relationship Id="rId4" Type="http://schemas.openxmlformats.org/officeDocument/2006/relationships/hyperlink" Target="mailto:communities.support@iluka.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C8E36-DD97-4DC4-8CAC-E3931036D1BB}">
  <sheetPr>
    <pageSetUpPr fitToPage="1"/>
  </sheetPr>
  <dimension ref="N3:AQ38"/>
  <sheetViews>
    <sheetView showGridLines="0" showRowColHeaders="0" tabSelected="1" zoomScale="60" zoomScaleNormal="60" workbookViewId="0">
      <selection activeCell="A2" sqref="A2"/>
    </sheetView>
  </sheetViews>
  <sheetFormatPr defaultRowHeight="15" x14ac:dyDescent="0.25"/>
  <sheetData>
    <row r="3" spans="14:17" x14ac:dyDescent="0.25">
      <c r="P3" s="257"/>
    </row>
    <row r="5" spans="14:17" x14ac:dyDescent="0.25">
      <c r="Q5" s="329"/>
    </row>
    <row r="15" spans="14:17" x14ac:dyDescent="0.25">
      <c r="N15" s="110"/>
    </row>
    <row r="38" spans="43:43" x14ac:dyDescent="0.25">
      <c r="AQ38" t="s">
        <v>389</v>
      </c>
    </row>
  </sheetData>
  <sheetProtection algorithmName="SHA-512" hashValue="SG6eIEtgnJafzvYiB/GlOgsakvk1IhRg2yj7/PRpvU9r3//BTveSGy7hzT7nco/Dr8kLgs0IbSHCqd/K85kPXA==" saltValue="mxAADPcadnU5I/rB+JbKDA==" spinCount="100000" sheet="1" objects="1" scenarios="1"/>
  <pageMargins left="0.7" right="0.7" top="0.75" bottom="0.75" header="0.3" footer="0.3"/>
  <pageSetup paperSize="8" scale="4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4B14-83D2-4B3A-9007-1E690099E3D1}">
  <sheetPr>
    <pageSetUpPr fitToPage="1"/>
  </sheetPr>
  <dimension ref="B2:E30"/>
  <sheetViews>
    <sheetView showGridLines="0" showRowColHeaders="0" zoomScale="80" zoomScaleNormal="80" workbookViewId="0"/>
  </sheetViews>
  <sheetFormatPr defaultColWidth="9.140625" defaultRowHeight="14.25" x14ac:dyDescent="0.25"/>
  <cols>
    <col min="1" max="1" width="5.140625" style="6" customWidth="1"/>
    <col min="2" max="2" width="31.42578125" style="7" customWidth="1"/>
    <col min="3" max="3" width="142.42578125" style="7" customWidth="1"/>
    <col min="4" max="4" width="117.42578125" style="127" customWidth="1"/>
    <col min="5" max="5" width="30" style="6" customWidth="1"/>
    <col min="6" max="16384" width="9.140625" style="6"/>
  </cols>
  <sheetData>
    <row r="2" spans="2:5" ht="15" x14ac:dyDescent="0.25">
      <c r="D2" s="5" t="s">
        <v>553</v>
      </c>
      <c r="E2" s="5"/>
    </row>
    <row r="3" spans="2:5" ht="15" x14ac:dyDescent="0.25">
      <c r="D3" s="185" t="s">
        <v>32</v>
      </c>
      <c r="E3" s="185"/>
    </row>
    <row r="8" spans="2:5" s="9" customFormat="1" ht="21" customHeight="1" x14ac:dyDescent="0.25">
      <c r="B8" s="597" t="s">
        <v>556</v>
      </c>
      <c r="C8" s="597"/>
      <c r="D8" s="20"/>
    </row>
    <row r="9" spans="2:5" s="9" customFormat="1" ht="16.5" customHeight="1" x14ac:dyDescent="0.25">
      <c r="B9" s="10"/>
      <c r="C9" s="10"/>
      <c r="D9" s="20"/>
    </row>
    <row r="10" spans="2:5" s="9" customFormat="1" ht="16.5" customHeight="1" x14ac:dyDescent="0.25">
      <c r="B10" s="596" t="s">
        <v>899</v>
      </c>
      <c r="C10" s="596"/>
      <c r="D10" s="325"/>
    </row>
    <row r="11" spans="2:5" s="9" customFormat="1" ht="16.5" customHeight="1" x14ac:dyDescent="0.25">
      <c r="B11" s="596"/>
      <c r="C11" s="596"/>
      <c r="D11" s="20"/>
    </row>
    <row r="12" spans="2:5" s="9" customFormat="1" ht="37.5" customHeight="1" x14ac:dyDescent="0.25">
      <c r="B12" s="596"/>
      <c r="C12" s="596"/>
      <c r="D12" s="20"/>
    </row>
    <row r="13" spans="2:5" s="8" customFormat="1" ht="15" x14ac:dyDescent="0.25">
      <c r="B13" s="14"/>
      <c r="C13" s="15"/>
      <c r="D13" s="590"/>
    </row>
    <row r="14" spans="2:5" s="8" customFormat="1" ht="39.75" customHeight="1" x14ac:dyDescent="0.25">
      <c r="B14" s="295" t="s">
        <v>900</v>
      </c>
      <c r="C14" s="295" t="s">
        <v>112</v>
      </c>
      <c r="D14" s="296" t="s">
        <v>113</v>
      </c>
    </row>
    <row r="15" spans="2:5" s="8" customFormat="1" ht="56.25" customHeight="1" x14ac:dyDescent="0.25">
      <c r="B15" s="18" t="s">
        <v>115</v>
      </c>
      <c r="C15" s="562" t="s">
        <v>902</v>
      </c>
      <c r="D15" s="18" t="s">
        <v>1110</v>
      </c>
    </row>
    <row r="16" spans="2:5" s="8" customFormat="1" ht="63" customHeight="1" x14ac:dyDescent="0.25">
      <c r="B16" s="16" t="s">
        <v>116</v>
      </c>
      <c r="C16" s="563" t="s">
        <v>903</v>
      </c>
      <c r="D16" s="175" t="s">
        <v>1121</v>
      </c>
    </row>
    <row r="17" spans="2:5" s="8" customFormat="1" ht="64.5" customHeight="1" x14ac:dyDescent="0.25">
      <c r="B17" s="17" t="s">
        <v>117</v>
      </c>
      <c r="C17" s="564" t="s">
        <v>1058</v>
      </c>
      <c r="D17" s="174" t="s">
        <v>1122</v>
      </c>
    </row>
    <row r="18" spans="2:5" s="8" customFormat="1" ht="72.75" customHeight="1" x14ac:dyDescent="0.25">
      <c r="B18" s="16" t="s">
        <v>118</v>
      </c>
      <c r="C18" s="563" t="s">
        <v>901</v>
      </c>
      <c r="D18" s="17" t="s">
        <v>1111</v>
      </c>
    </row>
    <row r="19" spans="2:5" s="8" customFormat="1" ht="61.5" customHeight="1" x14ac:dyDescent="0.25">
      <c r="B19" s="17" t="s">
        <v>119</v>
      </c>
      <c r="C19" s="564" t="s">
        <v>1059</v>
      </c>
      <c r="D19" s="20" t="s">
        <v>1112</v>
      </c>
    </row>
    <row r="20" spans="2:5" s="8" customFormat="1" ht="59.25" customHeight="1" x14ac:dyDescent="0.25">
      <c r="B20" s="16" t="s">
        <v>120</v>
      </c>
      <c r="C20" s="563" t="s">
        <v>904</v>
      </c>
      <c r="D20" s="17" t="s">
        <v>1113</v>
      </c>
    </row>
    <row r="21" spans="2:5" s="8" customFormat="1" ht="56.25" customHeight="1" x14ac:dyDescent="0.25">
      <c r="B21" s="17" t="s">
        <v>121</v>
      </c>
      <c r="C21" s="564" t="s">
        <v>1060</v>
      </c>
      <c r="D21" s="174" t="s">
        <v>1123</v>
      </c>
      <c r="E21" s="332"/>
    </row>
    <row r="22" spans="2:5" s="8" customFormat="1" ht="71.25" customHeight="1" x14ac:dyDescent="0.25">
      <c r="B22" s="17" t="s">
        <v>114</v>
      </c>
      <c r="C22" s="565" t="s">
        <v>905</v>
      </c>
      <c r="D22" s="17" t="s">
        <v>1124</v>
      </c>
    </row>
    <row r="23" spans="2:5" s="8" customFormat="1" ht="63" customHeight="1" x14ac:dyDescent="0.25">
      <c r="B23" s="16" t="s">
        <v>122</v>
      </c>
      <c r="C23" s="563" t="s">
        <v>906</v>
      </c>
      <c r="D23" s="18" t="s">
        <v>1114</v>
      </c>
    </row>
    <row r="24" spans="2:5" s="8" customFormat="1" ht="62.25" customHeight="1" x14ac:dyDescent="0.25">
      <c r="B24" s="17" t="s">
        <v>123</v>
      </c>
      <c r="C24" s="564" t="s">
        <v>1061</v>
      </c>
      <c r="D24" s="17" t="s">
        <v>1115</v>
      </c>
    </row>
    <row r="25" spans="2:5" s="8" customFormat="1" ht="56.25" customHeight="1" x14ac:dyDescent="0.25">
      <c r="B25" s="16" t="s">
        <v>124</v>
      </c>
      <c r="C25" s="563" t="s">
        <v>907</v>
      </c>
      <c r="D25" s="17" t="s">
        <v>1116</v>
      </c>
    </row>
    <row r="26" spans="2:5" s="8" customFormat="1" ht="58.5" customHeight="1" x14ac:dyDescent="0.25">
      <c r="B26" s="17" t="s">
        <v>125</v>
      </c>
      <c r="C26" s="564" t="s">
        <v>1062</v>
      </c>
      <c r="D26" s="17" t="s">
        <v>1117</v>
      </c>
    </row>
    <row r="27" spans="2:5" s="8" customFormat="1" ht="48" customHeight="1" x14ac:dyDescent="0.25">
      <c r="B27" s="16" t="s">
        <v>126</v>
      </c>
      <c r="C27" s="566" t="s">
        <v>1063</v>
      </c>
      <c r="D27" s="32" t="s">
        <v>1118</v>
      </c>
    </row>
    <row r="28" spans="2:5" s="8" customFormat="1" ht="45" customHeight="1" x14ac:dyDescent="0.25">
      <c r="B28" s="17" t="s">
        <v>127</v>
      </c>
      <c r="C28" s="564" t="s">
        <v>1064</v>
      </c>
      <c r="D28" s="16" t="s">
        <v>1119</v>
      </c>
    </row>
    <row r="29" spans="2:5" s="8" customFormat="1" ht="57" customHeight="1" x14ac:dyDescent="0.25">
      <c r="B29" s="18" t="s">
        <v>128</v>
      </c>
      <c r="C29" s="18" t="s">
        <v>908</v>
      </c>
      <c r="D29" s="17" t="s">
        <v>1120</v>
      </c>
    </row>
    <row r="30" spans="2:5" s="8" customFormat="1" ht="15" x14ac:dyDescent="0.25">
      <c r="B30" s="14"/>
      <c r="C30" s="14"/>
      <c r="D30" s="20"/>
    </row>
  </sheetData>
  <sheetProtection algorithmName="SHA-512" hashValue="TlGuT40fSht1eUk2YKJom7gc7SvxrB7+c7rEc4Jo88+E8g4KKPeRgUzMWzgrC+I1Yg056/pas+0mVOHGcnSK7Q==" saltValue="FVcog+6TrrXiJchr8mAM+Q==" spinCount="100000" sheet="1" objects="1" scenarios="1"/>
  <mergeCells count="2">
    <mergeCell ref="B8:C8"/>
    <mergeCell ref="B10:C12"/>
  </mergeCells>
  <phoneticPr fontId="10" type="noConversion"/>
  <hyperlinks>
    <hyperlink ref="D3" location="Contents!A1" display="CONTENTS TAB" xr:uid="{B341EC7F-3AAD-4975-8D0C-64557C27DC31}"/>
  </hyperlinks>
  <pageMargins left="0.7" right="0.7" top="0.75" bottom="0.75" header="0.3" footer="0.3"/>
  <pageSetup paperSize="8"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422FD-7D38-4439-B692-809049453C89}">
  <sheetPr>
    <tabColor rgb="FF0070C0"/>
    <pageSetUpPr fitToPage="1"/>
  </sheetPr>
  <dimension ref="B2:D17"/>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4.140625" style="1" customWidth="1"/>
    <col min="4" max="4" width="28.28515625" style="1" customWidth="1"/>
    <col min="5" max="16384" width="9.140625" style="1"/>
  </cols>
  <sheetData>
    <row r="2" spans="2:4" x14ac:dyDescent="0.25">
      <c r="C2" s="5" t="s">
        <v>553</v>
      </c>
      <c r="D2" s="5"/>
    </row>
    <row r="3" spans="2:4" x14ac:dyDescent="0.25">
      <c r="C3" s="185" t="s">
        <v>32</v>
      </c>
      <c r="D3" s="185"/>
    </row>
    <row r="7" spans="2:4" x14ac:dyDescent="0.25">
      <c r="C7" s="94"/>
    </row>
    <row r="8" spans="2:4" s="24" customFormat="1" ht="15.75" x14ac:dyDescent="0.25">
      <c r="B8" s="23" t="s">
        <v>11</v>
      </c>
      <c r="C8" s="23" t="s">
        <v>3</v>
      </c>
    </row>
    <row r="9" spans="2:4" x14ac:dyDescent="0.25">
      <c r="B9" s="487" t="s">
        <v>596</v>
      </c>
      <c r="C9" s="184" t="s">
        <v>12</v>
      </c>
    </row>
    <row r="10" spans="2:4" x14ac:dyDescent="0.25">
      <c r="B10" s="1" t="s">
        <v>13</v>
      </c>
      <c r="C10" s="184" t="s">
        <v>13</v>
      </c>
    </row>
    <row r="11" spans="2:4" x14ac:dyDescent="0.25">
      <c r="B11" s="1" t="s">
        <v>14</v>
      </c>
      <c r="C11" s="184" t="s">
        <v>14</v>
      </c>
    </row>
    <row r="12" spans="2:4" x14ac:dyDescent="0.25">
      <c r="B12" s="1" t="s">
        <v>23</v>
      </c>
      <c r="C12" s="184" t="s">
        <v>909</v>
      </c>
    </row>
    <row r="13" spans="2:4" x14ac:dyDescent="0.25">
      <c r="B13" s="1" t="s">
        <v>15</v>
      </c>
      <c r="C13" s="184" t="s">
        <v>16</v>
      </c>
    </row>
    <row r="14" spans="2:4" x14ac:dyDescent="0.25">
      <c r="B14" s="1" t="s">
        <v>17</v>
      </c>
      <c r="C14" s="184" t="s">
        <v>18</v>
      </c>
    </row>
    <row r="15" spans="2:4" x14ac:dyDescent="0.25">
      <c r="B15" s="1" t="s">
        <v>19</v>
      </c>
      <c r="C15" s="184" t="s">
        <v>19</v>
      </c>
    </row>
    <row r="16" spans="2:4" x14ac:dyDescent="0.25">
      <c r="B16" s="1" t="s">
        <v>915</v>
      </c>
      <c r="C16" s="184" t="s">
        <v>20</v>
      </c>
    </row>
    <row r="17" spans="2:3" x14ac:dyDescent="0.25">
      <c r="B17" s="1" t="s">
        <v>21</v>
      </c>
      <c r="C17" s="184" t="s">
        <v>22</v>
      </c>
    </row>
  </sheetData>
  <sheetProtection algorithmName="SHA-512" hashValue="R8CRKKbbTdQdRi5wRS3PHtUA+5glJjAi6SEsN8I0JZ1D81CbeOdgYeW/9sRd68t1A9Pp7CIDJ5MmdvUC0vHkkw==" saltValue="7dOviyGmMTSGOx+Kjts2DQ==" spinCount="100000" sheet="1" objects="1" scenarios="1"/>
  <phoneticPr fontId="10" type="noConversion"/>
  <hyperlinks>
    <hyperlink ref="C9" location="'Group targets'!A1" display="Group targets" xr:uid="{9DF7EE5F-9552-41F1-8670-D4C34FED182D}"/>
    <hyperlink ref="C10" location="'Health and safety '!A1" display="Health and safety" xr:uid="{CEDF6D63-E323-48D2-B79B-0AE809AF2D22}"/>
    <hyperlink ref="C11" location="People!A1" display="People" xr:uid="{F2F0007C-56CD-4FC3-9AE6-2BB6756EEA80}"/>
    <hyperlink ref="C13" location="'Communities and economic'!A1" display="Communities and economic" xr:uid="{365BB467-9CCC-47A0-B7F2-14467B0561E2}"/>
    <hyperlink ref="C14" location="'Biodiversity and land'!A1" display="Biodiversity and land" xr:uid="{95913D73-D9AF-4025-877B-47D819D3526E}"/>
    <hyperlink ref="C15" location="'Energy and emissions'!A1" display="Energy and emissions" xr:uid="{D6472D37-28B6-4567-82ED-77E0CF4F85BE}"/>
    <hyperlink ref="C16" location="'Water and waste'!A1" display="Water and waste" xr:uid="{3D402EC8-D0A8-4A20-B2F5-1EFF21E0FDF0}"/>
    <hyperlink ref="C17" location="'Tailings facilities'!A1" display="Tailings facilities" xr:uid="{87598479-A5A8-45BF-A28A-A07EA94456E5}"/>
    <hyperlink ref="C12" location="'Conduct and compliance'!A1" display="Conduct and compliance" xr:uid="{D9FF05B4-2594-46DC-9638-ED5EED857668}"/>
    <hyperlink ref="C3" location="Contents!A1" display="CONTENTS TAB" xr:uid="{7E3AB932-0625-45A6-821A-CB828C3FF81A}"/>
  </hyperlinks>
  <pageMargins left="0.7" right="0.7" top="0.75" bottom="0.75"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4506-55E1-41E2-86F5-F5FF5788BE19}">
  <sheetPr>
    <pageSetUpPr fitToPage="1"/>
  </sheetPr>
  <dimension ref="B2:F38"/>
  <sheetViews>
    <sheetView showGridLines="0" showRowColHeaders="0" zoomScale="80" zoomScaleNormal="80" workbookViewId="0"/>
  </sheetViews>
  <sheetFormatPr defaultRowHeight="15" x14ac:dyDescent="0.25"/>
  <cols>
    <col min="1" max="1" width="4.140625" customWidth="1"/>
    <col min="2" max="2" width="39" customWidth="1"/>
    <col min="3" max="3" width="91.7109375" customWidth="1"/>
    <col min="4" max="4" width="13.7109375" style="48" customWidth="1"/>
    <col min="5" max="5" width="110.28515625" customWidth="1"/>
    <col min="6" max="6" width="77.28515625" customWidth="1"/>
  </cols>
  <sheetData>
    <row r="2" spans="2:5" x14ac:dyDescent="0.25">
      <c r="E2" s="5" t="s">
        <v>553</v>
      </c>
    </row>
    <row r="3" spans="2:5" x14ac:dyDescent="0.25">
      <c r="E3" s="185" t="s">
        <v>32</v>
      </c>
    </row>
    <row r="5" spans="2:5" x14ac:dyDescent="0.25">
      <c r="E5" s="59"/>
    </row>
    <row r="7" spans="2:5" x14ac:dyDescent="0.25">
      <c r="E7" s="257"/>
    </row>
    <row r="8" spans="2:5" ht="21" x14ac:dyDescent="0.25">
      <c r="B8" s="597" t="s">
        <v>596</v>
      </c>
      <c r="C8" s="597"/>
      <c r="D8" s="522"/>
      <c r="E8" s="255"/>
    </row>
    <row r="9" spans="2:5" x14ac:dyDescent="0.25">
      <c r="E9" s="255"/>
    </row>
    <row r="10" spans="2:5" ht="15" customHeight="1" x14ac:dyDescent="0.25">
      <c r="B10" s="592" t="s">
        <v>994</v>
      </c>
      <c r="C10" s="592"/>
      <c r="D10" s="592"/>
      <c r="E10" s="3"/>
    </row>
    <row r="11" spans="2:5" x14ac:dyDescent="0.25">
      <c r="B11" s="592"/>
      <c r="C11" s="592"/>
      <c r="D11" s="592"/>
      <c r="E11" s="3"/>
    </row>
    <row r="12" spans="2:5" x14ac:dyDescent="0.25">
      <c r="B12" s="592"/>
      <c r="C12" s="592"/>
      <c r="D12" s="592"/>
      <c r="E12" s="3"/>
    </row>
    <row r="13" spans="2:5" ht="11.25" customHeight="1" x14ac:dyDescent="0.25">
      <c r="B13" s="592"/>
      <c r="C13" s="592"/>
      <c r="D13" s="592"/>
      <c r="E13" s="3"/>
    </row>
    <row r="15" spans="2:5" ht="15.75" x14ac:dyDescent="0.25">
      <c r="B15" s="163" t="s">
        <v>129</v>
      </c>
      <c r="C15" s="163" t="s">
        <v>131</v>
      </c>
      <c r="D15" s="523" t="s">
        <v>130</v>
      </c>
      <c r="E15" s="162" t="s">
        <v>928</v>
      </c>
    </row>
    <row r="16" spans="2:5" ht="39" customHeight="1" x14ac:dyDescent="0.25">
      <c r="B16" s="600" t="s">
        <v>132</v>
      </c>
      <c r="C16" s="30" t="s">
        <v>133</v>
      </c>
      <c r="D16" s="317" t="s">
        <v>134</v>
      </c>
      <c r="E16" s="521" t="s">
        <v>1016</v>
      </c>
    </row>
    <row r="17" spans="2:6" ht="87.75" customHeight="1" x14ac:dyDescent="0.25">
      <c r="B17" s="600"/>
      <c r="C17" s="509" t="s">
        <v>135</v>
      </c>
      <c r="D17" s="190">
        <v>2022</v>
      </c>
      <c r="E17" s="537" t="s">
        <v>1025</v>
      </c>
      <c r="F17" s="536"/>
    </row>
    <row r="18" spans="2:6" ht="117" customHeight="1" x14ac:dyDescent="0.25">
      <c r="B18" s="600"/>
      <c r="C18" s="40" t="s">
        <v>1071</v>
      </c>
      <c r="D18" s="190">
        <v>2022</v>
      </c>
      <c r="E18" s="537" t="s">
        <v>1076</v>
      </c>
      <c r="F18" s="255"/>
    </row>
    <row r="19" spans="2:6" ht="57.75" customHeight="1" x14ac:dyDescent="0.25">
      <c r="B19" s="600"/>
      <c r="C19" s="40" t="s">
        <v>551</v>
      </c>
      <c r="D19" s="190">
        <v>2023</v>
      </c>
      <c r="E19" s="72" t="s">
        <v>1022</v>
      </c>
    </row>
    <row r="20" spans="2:6" ht="48" customHeight="1" x14ac:dyDescent="0.25">
      <c r="B20" s="600"/>
      <c r="C20" s="40" t="s">
        <v>136</v>
      </c>
      <c r="D20" s="190" t="s">
        <v>134</v>
      </c>
      <c r="E20" s="525" t="s">
        <v>1003</v>
      </c>
    </row>
    <row r="21" spans="2:6" ht="44.25" customHeight="1" x14ac:dyDescent="0.25">
      <c r="B21" s="600"/>
      <c r="C21" s="40" t="s">
        <v>137</v>
      </c>
      <c r="D21" s="190" t="s">
        <v>134</v>
      </c>
      <c r="E21" s="72" t="s">
        <v>1004</v>
      </c>
    </row>
    <row r="22" spans="2:6" ht="43.5" customHeight="1" x14ac:dyDescent="0.25">
      <c r="B22" s="600"/>
      <c r="C22" s="509" t="s">
        <v>138</v>
      </c>
      <c r="D22" s="190" t="s">
        <v>134</v>
      </c>
      <c r="E22" s="72" t="s">
        <v>1023</v>
      </c>
    </row>
    <row r="23" spans="2:6" ht="55.5" customHeight="1" x14ac:dyDescent="0.25">
      <c r="B23" s="600"/>
      <c r="C23" s="40" t="s">
        <v>139</v>
      </c>
      <c r="D23" s="190">
        <v>2022</v>
      </c>
      <c r="E23" s="72" t="s">
        <v>1020</v>
      </c>
    </row>
    <row r="24" spans="2:6" ht="44.25" customHeight="1" x14ac:dyDescent="0.25">
      <c r="B24" s="601"/>
      <c r="C24" s="504" t="s">
        <v>140</v>
      </c>
      <c r="D24" s="317" t="s">
        <v>134</v>
      </c>
      <c r="E24" s="314" t="s">
        <v>1024</v>
      </c>
      <c r="F24" s="506"/>
    </row>
    <row r="25" spans="2:6" ht="45" customHeight="1" x14ac:dyDescent="0.25">
      <c r="B25" s="600" t="s">
        <v>141</v>
      </c>
      <c r="C25" s="330" t="s">
        <v>142</v>
      </c>
      <c r="D25" s="189" t="s">
        <v>134</v>
      </c>
      <c r="E25" s="73" t="s">
        <v>1019</v>
      </c>
    </row>
    <row r="26" spans="2:6" ht="57.75" customHeight="1" x14ac:dyDescent="0.25">
      <c r="B26" s="596"/>
      <c r="C26" s="331" t="s">
        <v>143</v>
      </c>
      <c r="D26" s="524" t="s">
        <v>134</v>
      </c>
      <c r="E26" s="534" t="s">
        <v>1021</v>
      </c>
      <c r="F26" s="91"/>
    </row>
    <row r="27" spans="2:6" ht="58.5" customHeight="1" x14ac:dyDescent="0.25">
      <c r="B27" s="600"/>
      <c r="C27" s="37" t="s">
        <v>547</v>
      </c>
      <c r="D27" s="524">
        <v>2022</v>
      </c>
      <c r="E27" s="535" t="s">
        <v>1026</v>
      </c>
    </row>
    <row r="28" spans="2:6" ht="69" customHeight="1" x14ac:dyDescent="0.25">
      <c r="B28" s="17" t="s">
        <v>993</v>
      </c>
      <c r="C28" s="40" t="s">
        <v>144</v>
      </c>
      <c r="D28" s="494" t="s">
        <v>134</v>
      </c>
      <c r="E28" s="537" t="s">
        <v>1052</v>
      </c>
      <c r="F28" s="95"/>
    </row>
    <row r="31" spans="2:6" ht="15.75" x14ac:dyDescent="0.25">
      <c r="B31" s="163" t="s">
        <v>129</v>
      </c>
      <c r="C31" s="163" t="s">
        <v>996</v>
      </c>
      <c r="D31" s="523"/>
      <c r="E31" s="327"/>
    </row>
    <row r="32" spans="2:6" ht="24" customHeight="1" x14ac:dyDescent="0.25">
      <c r="B32" s="600" t="s">
        <v>132</v>
      </c>
      <c r="C32" s="30" t="s">
        <v>997</v>
      </c>
      <c r="D32" s="317"/>
      <c r="E32" s="526"/>
    </row>
    <row r="33" spans="2:5" ht="25.5" customHeight="1" x14ac:dyDescent="0.25">
      <c r="B33" s="600"/>
      <c r="C33" s="30" t="s">
        <v>998</v>
      </c>
      <c r="D33" s="317"/>
      <c r="E33" s="527"/>
    </row>
    <row r="34" spans="2:5" ht="22.5" customHeight="1" x14ac:dyDescent="0.25">
      <c r="B34" s="600"/>
      <c r="C34" s="40" t="s">
        <v>999</v>
      </c>
      <c r="D34" s="190"/>
      <c r="E34" s="527"/>
    </row>
    <row r="35" spans="2:5" ht="26.25" customHeight="1" x14ac:dyDescent="0.25">
      <c r="B35" s="601"/>
      <c r="C35" s="510" t="s">
        <v>1000</v>
      </c>
      <c r="D35" s="317"/>
      <c r="E35" s="527"/>
    </row>
    <row r="36" spans="2:5" ht="24.75" customHeight="1" x14ac:dyDescent="0.25">
      <c r="B36" s="600" t="s">
        <v>141</v>
      </c>
      <c r="C36" s="501" t="s">
        <v>1001</v>
      </c>
      <c r="D36" s="189"/>
      <c r="E36" s="527"/>
    </row>
    <row r="37" spans="2:5" ht="24.75" customHeight="1" x14ac:dyDescent="0.25">
      <c r="B37" s="596"/>
      <c r="C37" s="503" t="s">
        <v>1002</v>
      </c>
      <c r="D37" s="524"/>
      <c r="E37" s="526"/>
    </row>
    <row r="38" spans="2:5" ht="38.25" customHeight="1" x14ac:dyDescent="0.25">
      <c r="B38" s="17" t="s">
        <v>993</v>
      </c>
      <c r="C38" s="561" t="s">
        <v>1055</v>
      </c>
      <c r="D38" s="494"/>
      <c r="E38" s="527"/>
    </row>
  </sheetData>
  <sheetProtection algorithmName="SHA-512" hashValue="bDDKE01ZSnonnJXFHf/+Mgx8bF3NgMNnsmV0BwaXw2FAsiqAJf8xs4R9J/juZAraWWxlKgCwyea6gXQlTRHgWA==" saltValue="hShe79IXsaCwy/dVJMYYkQ==" spinCount="100000" sheet="1" objects="1" scenarios="1"/>
  <mergeCells count="6">
    <mergeCell ref="B36:B37"/>
    <mergeCell ref="B32:B35"/>
    <mergeCell ref="B8:C8"/>
    <mergeCell ref="B10:D13"/>
    <mergeCell ref="B25:B27"/>
    <mergeCell ref="B16:B24"/>
  </mergeCells>
  <phoneticPr fontId="10" type="noConversion"/>
  <hyperlinks>
    <hyperlink ref="E3" location="Contents!A1" display="CONTENTS TAB" xr:uid="{70658858-EAD6-4809-B6E8-E05EFE646D80}"/>
  </hyperlinks>
  <pageMargins left="0.7" right="0.7" top="0.75" bottom="0.75" header="0.3" footer="0.3"/>
  <pageSetup paperSize="8" scale="56"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F5F6E-AAAD-48FE-B103-62CD06AE115A}">
  <sheetPr>
    <pageSetUpPr fitToPage="1"/>
  </sheetPr>
  <dimension ref="B2:L111"/>
  <sheetViews>
    <sheetView showGridLines="0" showRowColHeaders="0" zoomScale="80" zoomScaleNormal="80" workbookViewId="0"/>
  </sheetViews>
  <sheetFormatPr defaultRowHeight="15" x14ac:dyDescent="0.25"/>
  <cols>
    <col min="1" max="1" width="4.140625" customWidth="1"/>
    <col min="2" max="2" width="134.85546875" customWidth="1"/>
    <col min="3" max="3" width="10.7109375" customWidth="1"/>
    <col min="4" max="4" width="11.42578125" customWidth="1"/>
    <col min="5" max="5" width="13.140625" style="335" customWidth="1"/>
    <col min="6" max="6" width="12.5703125" style="335" customWidth="1"/>
    <col min="7" max="7" width="12.28515625" style="335" customWidth="1"/>
    <col min="8" max="8" width="10.42578125" customWidth="1"/>
  </cols>
  <sheetData>
    <row r="2" spans="2:12" x14ac:dyDescent="0.25">
      <c r="G2" s="5" t="s">
        <v>553</v>
      </c>
    </row>
    <row r="3" spans="2:12" x14ac:dyDescent="0.25">
      <c r="G3" s="185" t="s">
        <v>32</v>
      </c>
    </row>
    <row r="5" spans="2:12" x14ac:dyDescent="0.25">
      <c r="H5" s="59"/>
    </row>
    <row r="8" spans="2:12" ht="21" x14ac:dyDescent="0.25">
      <c r="B8" s="602" t="s">
        <v>911</v>
      </c>
      <c r="C8" s="602"/>
      <c r="D8" s="602"/>
      <c r="E8" s="362"/>
      <c r="F8" s="362"/>
      <c r="G8" s="362"/>
    </row>
    <row r="10" spans="2:12" ht="18.75" x14ac:dyDescent="0.3">
      <c r="B10" s="270" t="s">
        <v>557</v>
      </c>
      <c r="C10" s="58"/>
      <c r="H10" s="335"/>
      <c r="I10" s="121"/>
      <c r="J10" s="335"/>
      <c r="K10" s="335"/>
      <c r="L10" s="335"/>
    </row>
    <row r="11" spans="2:12" ht="18.75" x14ac:dyDescent="0.3">
      <c r="B11" s="58"/>
      <c r="C11" s="58"/>
      <c r="H11" s="335"/>
      <c r="I11" s="335"/>
      <c r="J11" s="335"/>
      <c r="K11" s="335"/>
      <c r="L11" s="335"/>
    </row>
    <row r="12" spans="2:12" ht="15.75" x14ac:dyDescent="0.25">
      <c r="B12" s="219" t="s">
        <v>587</v>
      </c>
      <c r="C12" s="219">
        <v>2022</v>
      </c>
      <c r="D12" s="227">
        <v>2021</v>
      </c>
      <c r="E12" s="227">
        <v>2020</v>
      </c>
      <c r="F12" s="227">
        <v>2019</v>
      </c>
      <c r="G12" s="227">
        <v>2018</v>
      </c>
      <c r="H12" s="28">
        <v>2018</v>
      </c>
      <c r="I12" s="28">
        <v>2017</v>
      </c>
      <c r="J12" s="335"/>
      <c r="K12" s="335"/>
      <c r="L12" s="335"/>
    </row>
    <row r="13" spans="2:12" x14ac:dyDescent="0.25">
      <c r="B13" s="46" t="s">
        <v>145</v>
      </c>
      <c r="C13" s="46">
        <v>0</v>
      </c>
      <c r="D13" s="76">
        <v>0</v>
      </c>
      <c r="E13" s="77">
        <v>0</v>
      </c>
      <c r="F13" s="77">
        <v>0</v>
      </c>
      <c r="G13" s="77">
        <v>0</v>
      </c>
      <c r="H13" s="2"/>
      <c r="I13" s="121"/>
      <c r="J13" s="335"/>
      <c r="K13" s="335"/>
      <c r="L13" s="335"/>
    </row>
    <row r="14" spans="2:12" x14ac:dyDescent="0.25">
      <c r="B14" s="46" t="s">
        <v>146</v>
      </c>
      <c r="C14" s="46">
        <v>0</v>
      </c>
      <c r="D14" s="78">
        <v>0</v>
      </c>
      <c r="E14" s="78">
        <v>0</v>
      </c>
      <c r="F14" s="78">
        <v>0</v>
      </c>
      <c r="G14" s="78">
        <v>0</v>
      </c>
      <c r="H14" s="2"/>
      <c r="I14" s="2"/>
      <c r="J14" s="335"/>
      <c r="K14" s="335"/>
      <c r="L14" s="335"/>
    </row>
    <row r="15" spans="2:12" x14ac:dyDescent="0.25">
      <c r="B15" s="46" t="s">
        <v>800</v>
      </c>
      <c r="C15" s="46">
        <v>6.9</v>
      </c>
      <c r="D15" s="125">
        <v>5.0999999999999996</v>
      </c>
      <c r="E15" s="125">
        <v>4.5</v>
      </c>
      <c r="F15" s="125">
        <v>4.8</v>
      </c>
      <c r="G15" s="125">
        <v>5.3</v>
      </c>
      <c r="H15" s="2"/>
      <c r="I15" s="2"/>
      <c r="J15" s="335"/>
      <c r="K15" s="335"/>
      <c r="L15" s="335"/>
    </row>
    <row r="16" spans="2:12" x14ac:dyDescent="0.25">
      <c r="B16" s="79" t="s">
        <v>801</v>
      </c>
      <c r="C16" s="79">
        <v>2.2999999999999998</v>
      </c>
      <c r="D16" s="202">
        <v>5.9</v>
      </c>
      <c r="E16" s="126">
        <v>4.2</v>
      </c>
      <c r="F16" s="126">
        <v>3</v>
      </c>
      <c r="G16" s="126">
        <v>2.2000000000000002</v>
      </c>
    </row>
    <row r="17" spans="2:12" x14ac:dyDescent="0.25">
      <c r="B17" s="80" t="s">
        <v>802</v>
      </c>
      <c r="C17" s="80">
        <v>11.2</v>
      </c>
      <c r="D17" s="203">
        <v>4.4000000000000004</v>
      </c>
      <c r="E17" s="125">
        <v>4.7</v>
      </c>
      <c r="F17" s="125">
        <v>6.1</v>
      </c>
      <c r="G17" s="125">
        <v>7.4</v>
      </c>
    </row>
    <row r="18" spans="2:12" x14ac:dyDescent="0.25">
      <c r="B18" s="79" t="s">
        <v>151</v>
      </c>
      <c r="C18" s="79">
        <v>25</v>
      </c>
      <c r="D18" s="204">
        <v>16</v>
      </c>
      <c r="E18" s="65">
        <v>15</v>
      </c>
      <c r="F18" s="65">
        <v>19</v>
      </c>
      <c r="G18" s="65">
        <v>18</v>
      </c>
    </row>
    <row r="19" spans="2:12" x14ac:dyDescent="0.25">
      <c r="B19" s="80" t="s">
        <v>152</v>
      </c>
      <c r="C19" s="80">
        <v>8</v>
      </c>
      <c r="D19" s="205">
        <v>4</v>
      </c>
      <c r="E19" s="82">
        <v>3</v>
      </c>
      <c r="F19" s="82">
        <v>1</v>
      </c>
      <c r="G19" s="82">
        <v>5</v>
      </c>
    </row>
    <row r="20" spans="2:12" x14ac:dyDescent="0.25">
      <c r="B20" s="80" t="s">
        <v>803</v>
      </c>
      <c r="C20" s="80">
        <v>2.2000000000000002</v>
      </c>
      <c r="D20" s="205">
        <v>1.3</v>
      </c>
      <c r="E20" s="82">
        <v>0.9</v>
      </c>
      <c r="F20" s="82">
        <v>0.3</v>
      </c>
      <c r="G20" s="82">
        <v>1.5</v>
      </c>
    </row>
    <row r="21" spans="2:12" x14ac:dyDescent="0.25">
      <c r="B21" s="79" t="s">
        <v>804</v>
      </c>
      <c r="C21" s="79">
        <v>17</v>
      </c>
      <c r="D21" s="204">
        <v>11</v>
      </c>
      <c r="E21" s="65">
        <v>8</v>
      </c>
      <c r="F21" s="65">
        <v>14</v>
      </c>
      <c r="G21" s="65">
        <v>8</v>
      </c>
    </row>
    <row r="22" spans="2:12" x14ac:dyDescent="0.25">
      <c r="B22" s="80" t="s">
        <v>155</v>
      </c>
      <c r="C22" s="80">
        <v>4.7</v>
      </c>
      <c r="D22" s="205">
        <v>3.5</v>
      </c>
      <c r="E22" s="82">
        <v>2.4</v>
      </c>
      <c r="F22" s="82">
        <v>3.5</v>
      </c>
      <c r="G22" s="82">
        <v>2.4</v>
      </c>
    </row>
    <row r="23" spans="2:12" x14ac:dyDescent="0.25">
      <c r="B23" s="79" t="s">
        <v>156</v>
      </c>
      <c r="C23" s="79">
        <v>0</v>
      </c>
      <c r="D23" s="204">
        <v>5</v>
      </c>
      <c r="E23" s="65">
        <v>4</v>
      </c>
      <c r="F23" s="65">
        <v>3</v>
      </c>
      <c r="G23" s="65">
        <v>5</v>
      </c>
    </row>
    <row r="24" spans="2:12" x14ac:dyDescent="0.25">
      <c r="B24" s="80" t="s">
        <v>1065</v>
      </c>
      <c r="C24" s="80">
        <v>18</v>
      </c>
      <c r="D24" s="205">
        <v>22</v>
      </c>
      <c r="E24" s="82">
        <v>29</v>
      </c>
      <c r="F24" s="82">
        <v>30</v>
      </c>
      <c r="G24" s="82">
        <v>12</v>
      </c>
    </row>
    <row r="25" spans="2:12" x14ac:dyDescent="0.25">
      <c r="B25" s="80" t="s">
        <v>1066</v>
      </c>
      <c r="C25" s="363">
        <v>3.4</v>
      </c>
      <c r="D25" s="203">
        <v>7</v>
      </c>
      <c r="E25" s="82">
        <v>8.6</v>
      </c>
      <c r="F25" s="82">
        <v>7.5</v>
      </c>
      <c r="G25" s="82">
        <v>3.5</v>
      </c>
      <c r="I25" s="59"/>
    </row>
    <row r="26" spans="2:12" ht="17.25" x14ac:dyDescent="0.25">
      <c r="B26" s="79" t="s">
        <v>157</v>
      </c>
      <c r="C26" s="569" t="s">
        <v>1075</v>
      </c>
      <c r="D26" s="364">
        <v>8</v>
      </c>
      <c r="E26" s="365">
        <v>88</v>
      </c>
      <c r="F26" s="65">
        <v>17</v>
      </c>
      <c r="G26" s="65">
        <v>148</v>
      </c>
    </row>
    <row r="27" spans="2:12" x14ac:dyDescent="0.25">
      <c r="B27" s="80" t="s">
        <v>158</v>
      </c>
      <c r="C27" s="80">
        <v>132.5</v>
      </c>
      <c r="D27" s="205">
        <v>2.5</v>
      </c>
      <c r="E27" s="500">
        <v>26.6</v>
      </c>
      <c r="F27" s="82">
        <v>4.3</v>
      </c>
      <c r="G27" s="82">
        <v>43.5</v>
      </c>
    </row>
    <row r="28" spans="2:12" x14ac:dyDescent="0.25">
      <c r="B28" s="568" t="s">
        <v>1078</v>
      </c>
      <c r="C28" s="349"/>
      <c r="D28" s="378"/>
      <c r="E28" s="379"/>
      <c r="F28" s="379"/>
      <c r="G28" s="379"/>
    </row>
    <row r="29" spans="2:12" x14ac:dyDescent="0.25">
      <c r="B29" s="3"/>
      <c r="C29" s="3"/>
      <c r="E29" s="2"/>
      <c r="F29" s="2"/>
      <c r="G29" s="2"/>
    </row>
    <row r="30" spans="2:12" ht="15.75" x14ac:dyDescent="0.25">
      <c r="B30" s="219" t="s">
        <v>866</v>
      </c>
      <c r="C30" s="219">
        <v>2022</v>
      </c>
      <c r="D30" s="227">
        <v>2021</v>
      </c>
      <c r="E30" s="227">
        <v>2020</v>
      </c>
      <c r="F30" s="227">
        <v>2019</v>
      </c>
      <c r="G30" s="227">
        <v>2018</v>
      </c>
      <c r="H30" s="28">
        <v>2018</v>
      </c>
      <c r="I30" s="28">
        <v>2017</v>
      </c>
      <c r="J30" s="335"/>
      <c r="K30" s="335"/>
      <c r="L30" s="335"/>
    </row>
    <row r="31" spans="2:12" x14ac:dyDescent="0.25">
      <c r="B31" s="3" t="s">
        <v>160</v>
      </c>
      <c r="C31" s="373">
        <v>30772</v>
      </c>
      <c r="D31" s="56">
        <v>27435</v>
      </c>
      <c r="E31" s="56">
        <v>28086</v>
      </c>
      <c r="F31" s="56">
        <v>26998</v>
      </c>
      <c r="G31" s="56">
        <v>22513</v>
      </c>
      <c r="H31" s="2"/>
      <c r="I31" s="2"/>
      <c r="J31" s="335"/>
      <c r="K31" s="335"/>
      <c r="L31" s="335"/>
    </row>
    <row r="32" spans="2:12" x14ac:dyDescent="0.25">
      <c r="B32" s="42" t="s">
        <v>161</v>
      </c>
      <c r="C32" s="52">
        <v>0.3</v>
      </c>
      <c r="D32" s="52">
        <v>0.52</v>
      </c>
      <c r="E32" s="52">
        <v>0.5</v>
      </c>
      <c r="F32" s="52">
        <v>0.56000000000000005</v>
      </c>
      <c r="G32" s="52">
        <v>0.62</v>
      </c>
      <c r="H32" s="2"/>
      <c r="I32" s="2"/>
      <c r="J32" s="335"/>
      <c r="K32" s="335"/>
      <c r="L32" s="335"/>
    </row>
    <row r="33" spans="2:12" x14ac:dyDescent="0.25">
      <c r="B33" s="46" t="s">
        <v>805</v>
      </c>
      <c r="C33" s="374">
        <v>5045</v>
      </c>
      <c r="D33" s="57">
        <v>5405</v>
      </c>
      <c r="E33" s="57">
        <v>5857</v>
      </c>
      <c r="F33" s="57">
        <v>2904</v>
      </c>
      <c r="G33" s="57">
        <v>2914</v>
      </c>
      <c r="H33" s="2"/>
      <c r="I33" s="2"/>
      <c r="J33" s="335"/>
      <c r="K33" s="335"/>
      <c r="L33" s="335"/>
    </row>
    <row r="34" spans="2:12" x14ac:dyDescent="0.25">
      <c r="B34" s="120" t="s">
        <v>1125</v>
      </c>
      <c r="C34" s="372" t="s">
        <v>808</v>
      </c>
      <c r="D34" s="371"/>
      <c r="E34" s="371"/>
      <c r="F34" s="371"/>
      <c r="G34" s="371"/>
      <c r="H34" s="2"/>
      <c r="I34" s="2"/>
      <c r="J34" s="335"/>
      <c r="K34" s="335"/>
      <c r="L34" s="335"/>
    </row>
    <row r="35" spans="2:12" x14ac:dyDescent="0.25">
      <c r="B35" s="375"/>
      <c r="C35" s="376"/>
      <c r="D35" s="377"/>
      <c r="E35" s="377"/>
      <c r="F35" s="377"/>
      <c r="G35" s="377"/>
      <c r="H35" s="2"/>
      <c r="I35" s="2"/>
      <c r="J35" s="335"/>
      <c r="K35" s="335"/>
      <c r="L35" s="335"/>
    </row>
    <row r="37" spans="2:12" ht="15.75" x14ac:dyDescent="0.25">
      <c r="B37" s="219" t="s">
        <v>588</v>
      </c>
      <c r="C37" s="219">
        <v>2022</v>
      </c>
      <c r="D37" s="228">
        <v>2021</v>
      </c>
      <c r="I37" s="121"/>
    </row>
    <row r="38" spans="2:12" x14ac:dyDescent="0.25">
      <c r="B38" s="46" t="s">
        <v>162</v>
      </c>
      <c r="C38" s="366">
        <v>0.11</v>
      </c>
      <c r="D38" s="69">
        <v>0.16</v>
      </c>
      <c r="E38" s="2"/>
      <c r="F38" s="2"/>
      <c r="G38" s="2"/>
      <c r="H38" s="2"/>
      <c r="I38" s="2"/>
      <c r="J38" s="335"/>
      <c r="K38" s="335"/>
      <c r="L38" s="335"/>
    </row>
    <row r="39" spans="2:12" x14ac:dyDescent="0.25">
      <c r="B39" s="42" t="s">
        <v>163</v>
      </c>
      <c r="C39" s="367">
        <v>0.33</v>
      </c>
      <c r="D39" s="53">
        <v>0.26</v>
      </c>
      <c r="E39" s="2"/>
      <c r="F39" s="2"/>
      <c r="G39" s="2"/>
      <c r="H39" s="2"/>
      <c r="I39" s="2"/>
      <c r="J39" s="335"/>
      <c r="K39" s="335"/>
      <c r="L39" s="335"/>
    </row>
    <row r="40" spans="2:12" x14ac:dyDescent="0.25">
      <c r="B40" s="42" t="s">
        <v>164</v>
      </c>
      <c r="C40" s="367">
        <v>0.37</v>
      </c>
      <c r="D40" s="53">
        <v>0.37</v>
      </c>
      <c r="E40" s="2"/>
      <c r="F40" s="2"/>
      <c r="G40" s="2"/>
      <c r="H40" s="2"/>
      <c r="I40" s="2"/>
      <c r="J40" s="335"/>
      <c r="K40" s="335"/>
      <c r="L40" s="335"/>
    </row>
    <row r="41" spans="2:12" x14ac:dyDescent="0.25">
      <c r="B41" s="42" t="s">
        <v>165</v>
      </c>
      <c r="C41" s="367">
        <v>0.08</v>
      </c>
      <c r="D41" s="53" t="s">
        <v>806</v>
      </c>
      <c r="E41" s="2"/>
      <c r="F41" s="2"/>
      <c r="G41" s="2"/>
      <c r="H41" s="2"/>
      <c r="I41" s="2"/>
      <c r="J41" s="335"/>
      <c r="K41" s="335"/>
      <c r="L41" s="335"/>
    </row>
    <row r="42" spans="2:12" x14ac:dyDescent="0.25">
      <c r="B42" s="567" t="s">
        <v>1077</v>
      </c>
      <c r="C42" s="368">
        <v>0.11</v>
      </c>
      <c r="D42" s="201">
        <v>0.21</v>
      </c>
    </row>
    <row r="43" spans="2:12" x14ac:dyDescent="0.25">
      <c r="B43" s="84" t="s">
        <v>166</v>
      </c>
      <c r="C43" s="246">
        <f>SUM(C38:C42)</f>
        <v>1</v>
      </c>
      <c r="D43" s="246">
        <f>SUM(D38:D42)</f>
        <v>1</v>
      </c>
    </row>
    <row r="44" spans="2:12" x14ac:dyDescent="0.25">
      <c r="B44" s="380"/>
      <c r="C44" s="381"/>
      <c r="D44" s="381"/>
    </row>
    <row r="46" spans="2:12" ht="18.75" x14ac:dyDescent="0.3">
      <c r="B46" s="270" t="s">
        <v>558</v>
      </c>
      <c r="C46" s="58"/>
      <c r="H46" s="335"/>
      <c r="I46" s="335"/>
      <c r="J46" s="335"/>
      <c r="K46" s="335"/>
      <c r="L46" s="335"/>
    </row>
    <row r="47" spans="2:12" ht="18.75" x14ac:dyDescent="0.3">
      <c r="B47" s="58"/>
      <c r="C47" s="58"/>
      <c r="H47" s="335"/>
      <c r="I47" s="335"/>
      <c r="J47" s="335"/>
      <c r="K47" s="335"/>
      <c r="L47" s="335"/>
    </row>
    <row r="48" spans="2:12" ht="15.75" x14ac:dyDescent="0.25">
      <c r="B48" s="219" t="s">
        <v>587</v>
      </c>
      <c r="C48" s="219">
        <v>2022</v>
      </c>
      <c r="D48" s="227">
        <v>2021</v>
      </c>
      <c r="E48" s="227">
        <v>2020</v>
      </c>
      <c r="F48" s="227">
        <v>2019</v>
      </c>
      <c r="G48" s="227">
        <v>2018</v>
      </c>
      <c r="H48" s="28">
        <v>2018</v>
      </c>
      <c r="I48" s="121"/>
      <c r="J48" s="335"/>
      <c r="K48" s="335"/>
      <c r="L48" s="335"/>
    </row>
    <row r="49" spans="2:12" x14ac:dyDescent="0.25">
      <c r="B49" s="79" t="s">
        <v>167</v>
      </c>
      <c r="C49" s="79">
        <v>0</v>
      </c>
      <c r="D49" s="77">
        <v>0</v>
      </c>
      <c r="E49" s="77">
        <v>0</v>
      </c>
      <c r="F49" s="77">
        <v>0</v>
      </c>
      <c r="G49" s="77">
        <v>0</v>
      </c>
      <c r="H49" s="2"/>
      <c r="I49" s="2"/>
      <c r="J49" s="335"/>
      <c r="K49" s="335"/>
      <c r="L49" s="335"/>
    </row>
    <row r="50" spans="2:12" ht="17.25" x14ac:dyDescent="0.25">
      <c r="B50" s="80" t="s">
        <v>168</v>
      </c>
      <c r="C50" s="80">
        <v>0</v>
      </c>
      <c r="D50" s="78">
        <v>0</v>
      </c>
      <c r="E50" s="78">
        <v>0</v>
      </c>
      <c r="F50" s="78">
        <v>0</v>
      </c>
      <c r="G50" s="78" t="s">
        <v>169</v>
      </c>
      <c r="H50" s="2"/>
      <c r="I50" s="2"/>
      <c r="J50" s="335"/>
      <c r="K50" s="335"/>
      <c r="L50" s="335"/>
    </row>
    <row r="51" spans="2:12" x14ac:dyDescent="0.25">
      <c r="B51" s="80" t="s">
        <v>170</v>
      </c>
      <c r="C51" s="80">
        <v>9.3000000000000007</v>
      </c>
      <c r="D51" s="75">
        <v>3.2</v>
      </c>
      <c r="E51" s="75">
        <v>0</v>
      </c>
      <c r="F51" s="75">
        <v>0</v>
      </c>
      <c r="G51" s="75">
        <v>0</v>
      </c>
      <c r="H51" s="2"/>
      <c r="I51" s="2"/>
      <c r="J51" s="335"/>
      <c r="K51" s="335"/>
      <c r="L51" s="335"/>
    </row>
    <row r="52" spans="2:12" ht="17.25" x14ac:dyDescent="0.25">
      <c r="B52" s="79" t="s">
        <v>809</v>
      </c>
      <c r="C52" s="79">
        <v>32</v>
      </c>
      <c r="D52" s="134">
        <v>10</v>
      </c>
      <c r="E52" s="2">
        <v>0</v>
      </c>
      <c r="F52" s="2">
        <v>0</v>
      </c>
      <c r="G52" s="2">
        <v>0</v>
      </c>
      <c r="H52" s="74"/>
    </row>
    <row r="53" spans="2:12" x14ac:dyDescent="0.25">
      <c r="B53" s="80" t="s">
        <v>173</v>
      </c>
      <c r="C53" s="80">
        <v>62</v>
      </c>
      <c r="D53" s="135">
        <v>68</v>
      </c>
      <c r="E53" s="52">
        <v>35</v>
      </c>
      <c r="F53" s="52">
        <v>37</v>
      </c>
      <c r="G53" s="52">
        <v>33</v>
      </c>
      <c r="H53" s="74"/>
    </row>
    <row r="54" spans="2:12" x14ac:dyDescent="0.25">
      <c r="B54" s="74" t="s">
        <v>174</v>
      </c>
      <c r="C54" s="74"/>
      <c r="D54" s="134"/>
      <c r="E54" s="2"/>
      <c r="F54" s="2"/>
      <c r="G54" s="2"/>
      <c r="H54" s="74"/>
    </row>
    <row r="55" spans="2:12" s="146" customFormat="1" ht="29.25" customHeight="1" x14ac:dyDescent="0.2">
      <c r="B55" s="603" t="s">
        <v>810</v>
      </c>
      <c r="C55" s="603"/>
      <c r="D55" s="603"/>
      <c r="E55" s="147"/>
      <c r="F55" s="147"/>
      <c r="G55" s="147"/>
      <c r="H55" s="74"/>
    </row>
    <row r="56" spans="2:12" s="146" customFormat="1" ht="15" customHeight="1" x14ac:dyDescent="0.2">
      <c r="B56" s="148"/>
      <c r="C56" s="148"/>
      <c r="E56" s="147"/>
      <c r="F56" s="147"/>
      <c r="G56" s="147"/>
      <c r="H56" s="74"/>
    </row>
    <row r="58" spans="2:12" ht="15.75" x14ac:dyDescent="0.25">
      <c r="B58" s="219" t="s">
        <v>589</v>
      </c>
      <c r="C58" s="219">
        <v>2022</v>
      </c>
      <c r="D58" s="228">
        <v>2021</v>
      </c>
      <c r="I58" s="121"/>
    </row>
    <row r="59" spans="2:12" x14ac:dyDescent="0.25">
      <c r="B59" s="46" t="s">
        <v>177</v>
      </c>
      <c r="C59" s="46">
        <v>0</v>
      </c>
      <c r="D59" s="76">
        <v>0</v>
      </c>
      <c r="E59" s="2"/>
      <c r="F59" s="2"/>
      <c r="G59" s="2"/>
      <c r="H59" s="2"/>
      <c r="I59" s="2"/>
      <c r="J59" s="335"/>
      <c r="K59" s="335"/>
      <c r="L59" s="335"/>
    </row>
    <row r="60" spans="2:12" x14ac:dyDescent="0.25">
      <c r="B60" s="42" t="s">
        <v>178</v>
      </c>
      <c r="C60" s="42">
        <v>0</v>
      </c>
      <c r="D60" s="78">
        <v>0</v>
      </c>
      <c r="E60" s="2"/>
      <c r="F60" s="2"/>
      <c r="G60" s="2"/>
      <c r="H60" s="2"/>
      <c r="I60" s="2"/>
      <c r="J60" s="335"/>
      <c r="K60" s="335"/>
      <c r="L60" s="335"/>
    </row>
    <row r="61" spans="2:12" ht="17.25" x14ac:dyDescent="0.25">
      <c r="B61" s="42" t="s">
        <v>179</v>
      </c>
      <c r="C61" s="42">
        <v>34</v>
      </c>
      <c r="D61" s="78">
        <v>10</v>
      </c>
      <c r="E61" s="2"/>
      <c r="F61" s="2"/>
      <c r="G61" s="2"/>
      <c r="H61" s="2"/>
      <c r="I61" s="2"/>
      <c r="J61" s="335"/>
      <c r="K61" s="335"/>
      <c r="L61" s="335"/>
    </row>
    <row r="62" spans="2:12" s="146" customFormat="1" ht="28.5" customHeight="1" x14ac:dyDescent="0.2">
      <c r="B62" s="604" t="s">
        <v>180</v>
      </c>
      <c r="C62" s="604"/>
      <c r="D62" s="604"/>
      <c r="E62" s="147"/>
      <c r="F62" s="147"/>
      <c r="G62" s="147"/>
    </row>
    <row r="65" spans="2:12" ht="18.75" x14ac:dyDescent="0.3">
      <c r="B65" s="270" t="s">
        <v>591</v>
      </c>
      <c r="C65" s="58"/>
      <c r="H65" s="335"/>
      <c r="I65" s="121"/>
      <c r="J65" s="335"/>
      <c r="K65" s="335"/>
      <c r="L65" s="335"/>
    </row>
    <row r="66" spans="2:12" ht="18.75" x14ac:dyDescent="0.3">
      <c r="B66" s="58"/>
      <c r="C66" s="58"/>
      <c r="H66" s="335"/>
      <c r="I66" s="335"/>
      <c r="J66" s="335"/>
      <c r="K66" s="335"/>
      <c r="L66" s="335"/>
    </row>
    <row r="67" spans="2:12" ht="15.75" x14ac:dyDescent="0.25">
      <c r="B67" s="219" t="s">
        <v>590</v>
      </c>
      <c r="C67" s="219">
        <v>2022</v>
      </c>
      <c r="D67" s="227">
        <v>2021</v>
      </c>
      <c r="E67" s="227">
        <v>2020</v>
      </c>
      <c r="F67" s="227">
        <v>2019</v>
      </c>
      <c r="G67" s="227">
        <v>2018</v>
      </c>
      <c r="H67" s="28">
        <v>2018</v>
      </c>
      <c r="I67" s="28">
        <v>2017</v>
      </c>
      <c r="J67" s="335"/>
      <c r="K67" s="335"/>
      <c r="L67" s="335"/>
    </row>
    <row r="68" spans="2:12" x14ac:dyDescent="0.25">
      <c r="B68" s="46" t="s">
        <v>145</v>
      </c>
      <c r="C68" s="46">
        <v>0</v>
      </c>
      <c r="D68" s="76">
        <v>0</v>
      </c>
      <c r="E68" s="77">
        <v>0</v>
      </c>
      <c r="F68" s="77">
        <v>0</v>
      </c>
      <c r="G68" s="77">
        <v>0</v>
      </c>
      <c r="H68" s="2"/>
      <c r="I68" s="2"/>
      <c r="J68" s="335"/>
      <c r="K68" s="335"/>
      <c r="L68" s="335"/>
    </row>
    <row r="69" spans="2:12" x14ac:dyDescent="0.25">
      <c r="B69" s="46" t="s">
        <v>146</v>
      </c>
      <c r="C69" s="46">
        <v>0</v>
      </c>
      <c r="D69" s="78">
        <v>0</v>
      </c>
      <c r="E69" s="78">
        <v>0</v>
      </c>
      <c r="F69" s="78">
        <v>0</v>
      </c>
      <c r="G69" s="78">
        <v>0</v>
      </c>
      <c r="H69" s="2"/>
      <c r="I69" s="2"/>
      <c r="J69" s="335"/>
      <c r="K69" s="335"/>
      <c r="L69" s="335"/>
    </row>
    <row r="70" spans="2:12" x14ac:dyDescent="0.25">
      <c r="B70" s="46" t="s">
        <v>147</v>
      </c>
      <c r="C70" s="46">
        <v>3.9</v>
      </c>
      <c r="D70" s="125">
        <v>2.1</v>
      </c>
      <c r="E70" s="125">
        <v>2.8</v>
      </c>
      <c r="F70" s="125">
        <v>2.9</v>
      </c>
      <c r="G70" s="125">
        <v>3.3</v>
      </c>
      <c r="H70" s="2"/>
      <c r="I70" s="2"/>
      <c r="J70" s="335"/>
      <c r="K70" s="335"/>
      <c r="L70" s="335"/>
    </row>
    <row r="71" spans="2:12" x14ac:dyDescent="0.25">
      <c r="B71" s="79" t="s">
        <v>148</v>
      </c>
      <c r="C71" s="79">
        <v>1.6</v>
      </c>
      <c r="D71" s="202">
        <v>1.8</v>
      </c>
      <c r="E71" s="126">
        <v>2.5</v>
      </c>
      <c r="F71" s="126">
        <v>2.1</v>
      </c>
      <c r="G71" s="126">
        <v>2.6</v>
      </c>
    </row>
    <row r="72" spans="2:12" ht="17.25" x14ac:dyDescent="0.25">
      <c r="B72" s="80" t="s">
        <v>149</v>
      </c>
      <c r="C72" s="80">
        <v>8.3000000000000007</v>
      </c>
      <c r="D72" s="203">
        <v>2.7</v>
      </c>
      <c r="E72" s="125">
        <v>3.5</v>
      </c>
      <c r="F72" s="125" t="s">
        <v>150</v>
      </c>
      <c r="G72" s="125" t="s">
        <v>150</v>
      </c>
    </row>
    <row r="73" spans="2:12" x14ac:dyDescent="0.25">
      <c r="B73" s="79" t="s">
        <v>151</v>
      </c>
      <c r="C73" s="79">
        <v>30</v>
      </c>
      <c r="D73" s="204">
        <v>20</v>
      </c>
      <c r="E73" s="65">
        <v>26</v>
      </c>
      <c r="F73" s="65">
        <v>34</v>
      </c>
      <c r="G73" s="65">
        <v>30</v>
      </c>
    </row>
    <row r="74" spans="2:12" x14ac:dyDescent="0.25">
      <c r="B74" s="80" t="s">
        <v>152</v>
      </c>
      <c r="C74" s="80">
        <v>9</v>
      </c>
      <c r="D74" s="205">
        <v>4</v>
      </c>
      <c r="E74" s="82">
        <v>5</v>
      </c>
      <c r="F74" s="82">
        <v>1</v>
      </c>
      <c r="G74" s="82">
        <v>10</v>
      </c>
    </row>
    <row r="75" spans="2:12" x14ac:dyDescent="0.25">
      <c r="B75" s="80" t="s">
        <v>153</v>
      </c>
      <c r="C75" s="80">
        <v>1.2</v>
      </c>
      <c r="D75" s="205">
        <v>0.4</v>
      </c>
      <c r="E75" s="82">
        <v>0.5</v>
      </c>
      <c r="F75" s="82">
        <v>0.1</v>
      </c>
      <c r="G75" s="82">
        <v>1</v>
      </c>
    </row>
    <row r="76" spans="2:12" x14ac:dyDescent="0.25">
      <c r="B76" s="79" t="s">
        <v>154</v>
      </c>
      <c r="C76" s="79">
        <v>21</v>
      </c>
      <c r="D76" s="204">
        <v>14</v>
      </c>
      <c r="E76" s="65">
        <v>16</v>
      </c>
      <c r="F76" s="65">
        <v>23</v>
      </c>
      <c r="G76" s="65">
        <v>19</v>
      </c>
    </row>
    <row r="77" spans="2:12" x14ac:dyDescent="0.25">
      <c r="B77" s="80" t="s">
        <v>155</v>
      </c>
      <c r="C77" s="80">
        <v>2.7</v>
      </c>
      <c r="D77" s="205">
        <v>1.4</v>
      </c>
      <c r="E77" s="82">
        <v>1.6</v>
      </c>
      <c r="F77" s="82">
        <v>2.2000000000000002</v>
      </c>
      <c r="G77" s="82">
        <v>1.9</v>
      </c>
    </row>
    <row r="78" spans="2:12" x14ac:dyDescent="0.25">
      <c r="B78" s="79" t="s">
        <v>156</v>
      </c>
      <c r="C78" s="79">
        <v>0</v>
      </c>
      <c r="D78" s="204">
        <v>2</v>
      </c>
      <c r="E78" s="65">
        <v>6</v>
      </c>
      <c r="F78" s="65">
        <v>6</v>
      </c>
      <c r="G78" s="65">
        <v>5</v>
      </c>
    </row>
    <row r="79" spans="2:12" x14ac:dyDescent="0.25">
      <c r="B79" s="80" t="s">
        <v>1067</v>
      </c>
      <c r="C79" s="80">
        <v>26</v>
      </c>
      <c r="D79" s="205">
        <v>46</v>
      </c>
      <c r="E79" s="82">
        <v>61</v>
      </c>
      <c r="F79" s="82">
        <v>76</v>
      </c>
      <c r="G79" s="82">
        <v>47</v>
      </c>
    </row>
    <row r="80" spans="2:12" x14ac:dyDescent="0.25">
      <c r="B80" s="80" t="s">
        <v>1066</v>
      </c>
      <c r="C80" s="363">
        <v>3.4</v>
      </c>
      <c r="D80" s="205">
        <v>4.7</v>
      </c>
      <c r="E80" s="82">
        <v>6.2</v>
      </c>
      <c r="F80" s="82">
        <v>7.4</v>
      </c>
      <c r="G80" s="82">
        <v>4.8</v>
      </c>
      <c r="I80" s="59"/>
    </row>
    <row r="81" spans="2:12" x14ac:dyDescent="0.25">
      <c r="B81" s="79" t="s">
        <v>157</v>
      </c>
      <c r="C81" s="79">
        <v>475</v>
      </c>
      <c r="D81" s="204">
        <v>8</v>
      </c>
      <c r="E81" s="65">
        <v>145</v>
      </c>
      <c r="F81" s="65">
        <v>25</v>
      </c>
      <c r="G81" s="65">
        <v>184</v>
      </c>
    </row>
    <row r="82" spans="2:12" x14ac:dyDescent="0.25">
      <c r="B82" s="80" t="s">
        <v>158</v>
      </c>
      <c r="C82" s="369">
        <v>62</v>
      </c>
      <c r="D82" s="205">
        <v>0.8</v>
      </c>
      <c r="E82" s="82">
        <v>14.8</v>
      </c>
      <c r="F82" s="82">
        <v>2.4</v>
      </c>
      <c r="G82" s="82">
        <v>18.8</v>
      </c>
    </row>
    <row r="83" spans="2:12" s="146" customFormat="1" ht="12.75" x14ac:dyDescent="0.2">
      <c r="B83" s="74" t="s">
        <v>159</v>
      </c>
      <c r="C83" s="74"/>
      <c r="E83" s="147"/>
      <c r="F83" s="147"/>
      <c r="G83" s="147"/>
    </row>
    <row r="84" spans="2:12" s="146" customFormat="1" ht="12.75" x14ac:dyDescent="0.2">
      <c r="B84" s="74"/>
      <c r="C84" s="74"/>
      <c r="E84" s="147"/>
      <c r="F84" s="147"/>
      <c r="G84" s="147"/>
    </row>
    <row r="86" spans="2:12" ht="15.75" x14ac:dyDescent="0.25">
      <c r="B86" s="219" t="s">
        <v>592</v>
      </c>
      <c r="C86" s="219">
        <v>2022</v>
      </c>
      <c r="D86" s="228">
        <v>2021</v>
      </c>
    </row>
    <row r="87" spans="2:12" x14ac:dyDescent="0.25">
      <c r="B87" s="46" t="s">
        <v>162</v>
      </c>
      <c r="C87" s="366">
        <v>0.13</v>
      </c>
      <c r="D87" s="69">
        <v>0.1</v>
      </c>
      <c r="E87" s="2"/>
      <c r="F87" s="2"/>
      <c r="G87" s="2"/>
      <c r="H87" s="2"/>
      <c r="I87" s="2"/>
      <c r="J87" s="335"/>
      <c r="K87" s="335"/>
      <c r="L87" s="335"/>
    </row>
    <row r="88" spans="2:12" x14ac:dyDescent="0.25">
      <c r="B88" s="42" t="s">
        <v>163</v>
      </c>
      <c r="C88" s="367">
        <v>0.38</v>
      </c>
      <c r="D88" s="53">
        <v>0.3</v>
      </c>
      <c r="E88" s="2"/>
      <c r="F88" s="2"/>
      <c r="G88" s="2"/>
      <c r="H88" s="2"/>
      <c r="I88" s="2"/>
      <c r="J88" s="335"/>
      <c r="K88" s="335"/>
      <c r="L88" s="335"/>
    </row>
    <row r="89" spans="2:12" x14ac:dyDescent="0.25">
      <c r="B89" s="42" t="s">
        <v>164</v>
      </c>
      <c r="C89" s="367">
        <v>0.31</v>
      </c>
      <c r="D89" s="53">
        <v>0.35</v>
      </c>
      <c r="E89" s="2"/>
      <c r="F89" s="2"/>
      <c r="G89" s="2"/>
      <c r="H89" s="2"/>
      <c r="I89" s="2"/>
      <c r="J89" s="335"/>
      <c r="K89" s="335"/>
      <c r="L89" s="335"/>
    </row>
    <row r="90" spans="2:12" x14ac:dyDescent="0.25">
      <c r="B90" s="42" t="s">
        <v>165</v>
      </c>
      <c r="C90" s="367">
        <v>0.09</v>
      </c>
      <c r="D90" s="53">
        <v>0.05</v>
      </c>
      <c r="E90" s="2"/>
      <c r="F90" s="2"/>
      <c r="G90" s="2"/>
      <c r="H90" s="2"/>
      <c r="I90" s="2"/>
      <c r="J90" s="335"/>
      <c r="K90" s="335"/>
      <c r="L90" s="335"/>
    </row>
    <row r="91" spans="2:12" x14ac:dyDescent="0.25">
      <c r="B91" s="418" t="s">
        <v>1077</v>
      </c>
      <c r="C91" s="368">
        <v>0.09</v>
      </c>
      <c r="D91" s="201">
        <v>0.2</v>
      </c>
    </row>
    <row r="92" spans="2:12" x14ac:dyDescent="0.25">
      <c r="B92" s="84" t="s">
        <v>166</v>
      </c>
      <c r="C92" s="370">
        <v>1</v>
      </c>
      <c r="D92" s="201">
        <v>1</v>
      </c>
    </row>
    <row r="93" spans="2:12" x14ac:dyDescent="0.25">
      <c r="B93" s="380"/>
      <c r="C93" s="382"/>
      <c r="D93" s="383"/>
    </row>
    <row r="95" spans="2:12" ht="18.75" x14ac:dyDescent="0.3">
      <c r="B95" s="270" t="s">
        <v>593</v>
      </c>
      <c r="C95" s="58"/>
      <c r="H95" s="335"/>
      <c r="I95" s="335"/>
      <c r="J95" s="335"/>
      <c r="K95" s="335"/>
      <c r="L95" s="335"/>
    </row>
    <row r="96" spans="2:12" ht="18.75" x14ac:dyDescent="0.3">
      <c r="B96" s="58"/>
      <c r="C96" s="58"/>
      <c r="H96" s="335"/>
      <c r="I96" s="335"/>
      <c r="J96" s="335"/>
      <c r="K96" s="335"/>
      <c r="L96" s="335"/>
    </row>
    <row r="97" spans="2:12" ht="15.75" x14ac:dyDescent="0.25">
      <c r="B97" s="219" t="s">
        <v>590</v>
      </c>
      <c r="C97" s="219">
        <v>2022</v>
      </c>
      <c r="D97" s="227">
        <v>2021</v>
      </c>
      <c r="E97" s="227">
        <v>2020</v>
      </c>
      <c r="F97" s="227">
        <v>2019</v>
      </c>
      <c r="G97" s="227">
        <v>2018</v>
      </c>
      <c r="H97" s="28">
        <v>2018</v>
      </c>
      <c r="I97" s="28">
        <v>2017</v>
      </c>
      <c r="J97" s="335"/>
      <c r="K97" s="335"/>
      <c r="L97" s="335"/>
    </row>
    <row r="98" spans="2:12" x14ac:dyDescent="0.25">
      <c r="B98" s="79" t="s">
        <v>167</v>
      </c>
      <c r="C98" s="79">
        <v>0</v>
      </c>
      <c r="D98" s="77">
        <v>0</v>
      </c>
      <c r="E98" s="77">
        <v>0</v>
      </c>
      <c r="F98" s="77">
        <v>0</v>
      </c>
      <c r="G98" s="77">
        <v>0</v>
      </c>
      <c r="H98" s="2"/>
      <c r="I98" s="2"/>
      <c r="J98" s="335"/>
      <c r="K98" s="335"/>
      <c r="L98" s="335"/>
    </row>
    <row r="99" spans="2:12" ht="17.25" x14ac:dyDescent="0.25">
      <c r="B99" s="80" t="s">
        <v>168</v>
      </c>
      <c r="C99" s="80">
        <v>0</v>
      </c>
      <c r="D99" s="78">
        <v>0</v>
      </c>
      <c r="E99" s="78">
        <v>0</v>
      </c>
      <c r="F99" s="78">
        <v>0</v>
      </c>
      <c r="G99" s="78" t="s">
        <v>169</v>
      </c>
      <c r="H99" s="2"/>
      <c r="I99" s="2"/>
      <c r="J99" s="335"/>
      <c r="K99" s="335"/>
      <c r="L99" s="335"/>
    </row>
    <row r="100" spans="2:12" ht="17.25" x14ac:dyDescent="0.25">
      <c r="B100" s="80" t="s">
        <v>170</v>
      </c>
      <c r="C100" s="80">
        <v>6.1</v>
      </c>
      <c r="D100" s="75">
        <v>0.9</v>
      </c>
      <c r="E100" s="75">
        <v>2.2000000000000002</v>
      </c>
      <c r="F100" s="75">
        <v>2</v>
      </c>
      <c r="G100" s="75" t="s">
        <v>171</v>
      </c>
      <c r="H100" s="2"/>
      <c r="I100" s="2"/>
      <c r="J100" s="335"/>
      <c r="K100" s="335"/>
      <c r="L100" s="335"/>
    </row>
    <row r="101" spans="2:12" ht="17.25" x14ac:dyDescent="0.25">
      <c r="B101" s="80" t="s">
        <v>172</v>
      </c>
      <c r="C101" s="80">
        <v>47</v>
      </c>
      <c r="D101" s="135">
        <v>19</v>
      </c>
      <c r="E101" s="52">
        <v>22</v>
      </c>
      <c r="F101" s="52">
        <v>21</v>
      </c>
      <c r="G101" s="52">
        <v>10</v>
      </c>
      <c r="H101" s="74"/>
    </row>
    <row r="102" spans="2:12" x14ac:dyDescent="0.25">
      <c r="B102" s="74" t="s">
        <v>174</v>
      </c>
      <c r="C102" s="74"/>
      <c r="D102" s="134"/>
      <c r="E102" s="2"/>
      <c r="F102" s="2"/>
      <c r="G102" s="2"/>
      <c r="H102" s="74"/>
    </row>
    <row r="103" spans="2:12" s="146" customFormat="1" ht="12.75" x14ac:dyDescent="0.2">
      <c r="B103" s="74" t="s">
        <v>175</v>
      </c>
      <c r="C103" s="74"/>
      <c r="E103" s="147"/>
      <c r="F103" s="147"/>
      <c r="G103" s="147"/>
      <c r="H103" s="74"/>
      <c r="I103" s="560"/>
    </row>
    <row r="104" spans="2:12" s="146" customFormat="1" ht="29.25" customHeight="1" x14ac:dyDescent="0.2">
      <c r="B104" s="603" t="s">
        <v>176</v>
      </c>
      <c r="C104" s="603"/>
      <c r="D104" s="603"/>
      <c r="E104" s="147"/>
      <c r="F104" s="147"/>
      <c r="G104" s="147"/>
      <c r="H104" s="74"/>
    </row>
    <row r="105" spans="2:12" s="146" customFormat="1" ht="12" customHeight="1" x14ac:dyDescent="0.2">
      <c r="B105" s="148"/>
      <c r="C105" s="148"/>
      <c r="E105" s="147"/>
      <c r="F105" s="147"/>
      <c r="G105" s="147"/>
      <c r="H105" s="74"/>
    </row>
    <row r="106" spans="2:12" ht="9.75" customHeight="1" x14ac:dyDescent="0.25"/>
    <row r="107" spans="2:12" ht="15.75" x14ac:dyDescent="0.25">
      <c r="B107" s="219" t="s">
        <v>594</v>
      </c>
      <c r="C107" s="219">
        <v>2022</v>
      </c>
      <c r="D107" s="228">
        <v>2021</v>
      </c>
    </row>
    <row r="108" spans="2:12" x14ac:dyDescent="0.25">
      <c r="B108" s="46" t="s">
        <v>177</v>
      </c>
      <c r="C108" s="46">
        <v>12</v>
      </c>
      <c r="D108" s="76">
        <v>8</v>
      </c>
      <c r="E108" s="2"/>
      <c r="F108" s="2"/>
      <c r="G108" s="2"/>
      <c r="H108" s="2"/>
      <c r="I108" s="2"/>
      <c r="J108" s="335"/>
      <c r="K108" s="335"/>
      <c r="L108" s="335"/>
    </row>
    <row r="109" spans="2:12" x14ac:dyDescent="0.25">
      <c r="B109" s="42" t="s">
        <v>807</v>
      </c>
      <c r="C109" s="42">
        <v>1</v>
      </c>
      <c r="D109" s="78">
        <v>1</v>
      </c>
      <c r="E109" s="2"/>
      <c r="F109" s="2"/>
      <c r="G109" s="2"/>
      <c r="H109" s="2"/>
      <c r="I109" s="2"/>
      <c r="J109" s="335"/>
      <c r="K109" s="335"/>
      <c r="L109" s="335"/>
    </row>
    <row r="110" spans="2:12" ht="17.25" x14ac:dyDescent="0.25">
      <c r="B110" s="42" t="s">
        <v>179</v>
      </c>
      <c r="C110" s="42">
        <v>34</v>
      </c>
      <c r="D110" s="78">
        <v>10</v>
      </c>
      <c r="E110" s="2"/>
      <c r="F110" s="2"/>
      <c r="G110" s="2"/>
      <c r="H110" s="2"/>
      <c r="I110" s="2"/>
      <c r="J110" s="335"/>
      <c r="K110" s="335"/>
      <c r="L110" s="335"/>
    </row>
    <row r="111" spans="2:12" s="146" customFormat="1" ht="28.5" customHeight="1" x14ac:dyDescent="0.2">
      <c r="B111" s="604" t="s">
        <v>180</v>
      </c>
      <c r="C111" s="604"/>
      <c r="E111" s="147"/>
      <c r="F111" s="147"/>
      <c r="G111" s="147"/>
    </row>
  </sheetData>
  <sheetProtection algorithmName="SHA-512" hashValue="cSsvWKTVUVigAGcS+FmN2D0Cn0gg1GpNEWhn//ugdsfykgKwom+/0EMC6gwtlRGFV2k7UojFB8TIRXwitcsyBw==" saltValue="8OibdFJyyI8/yxK9gljDSw==" spinCount="100000" sheet="1" objects="1" scenarios="1"/>
  <mergeCells count="5">
    <mergeCell ref="B8:D8"/>
    <mergeCell ref="B55:D55"/>
    <mergeCell ref="B62:D62"/>
    <mergeCell ref="B104:D104"/>
    <mergeCell ref="B111:C111"/>
  </mergeCells>
  <hyperlinks>
    <hyperlink ref="G3" location="Contents!A1" display="CONTENTS TAB" xr:uid="{932A3D50-238D-489F-8CD7-71DB9B7546D0}"/>
  </hyperlinks>
  <pageMargins left="0.7" right="0.7" top="0.75" bottom="0.75" header="0.3" footer="0.3"/>
  <pageSetup paperSize="8" scale="81" orientation="landscape" horizontalDpi="1200" verticalDpi="1200" r:id="rId1"/>
  <ignoredErrors>
    <ignoredError sqref="C4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ED8F7-303E-4654-9063-4548B32F8D0C}">
  <sheetPr>
    <pageSetUpPr fitToPage="1"/>
  </sheetPr>
  <dimension ref="B2:R151"/>
  <sheetViews>
    <sheetView showGridLines="0" showRowColHeaders="0" zoomScale="80" zoomScaleNormal="80" workbookViewId="0"/>
  </sheetViews>
  <sheetFormatPr defaultRowHeight="15" x14ac:dyDescent="0.25"/>
  <cols>
    <col min="1" max="1" width="4.140625" customWidth="1"/>
    <col min="2" max="2" width="73.140625" customWidth="1"/>
    <col min="3" max="3" width="20.5703125" customWidth="1"/>
    <col min="4" max="4" width="19.140625" style="335" customWidth="1"/>
    <col min="5" max="5" width="15.42578125" style="335" customWidth="1"/>
    <col min="6" max="6" width="16.5703125" style="335" customWidth="1"/>
    <col min="7" max="7" width="19" style="335" customWidth="1"/>
    <col min="8" max="8" width="20.85546875" style="335" customWidth="1"/>
    <col min="9" max="10" width="15.28515625" style="335" customWidth="1"/>
    <col min="11" max="11" width="13.5703125" customWidth="1"/>
  </cols>
  <sheetData>
    <row r="2" spans="2:11" x14ac:dyDescent="0.25">
      <c r="F2" s="5" t="s">
        <v>553</v>
      </c>
      <c r="I2" s="5"/>
    </row>
    <row r="3" spans="2:11" x14ac:dyDescent="0.25">
      <c r="F3" s="185" t="s">
        <v>32</v>
      </c>
      <c r="I3" s="185"/>
    </row>
    <row r="5" spans="2:11" x14ac:dyDescent="0.25">
      <c r="K5" s="59"/>
    </row>
    <row r="8" spans="2:11" ht="21" x14ac:dyDescent="0.25">
      <c r="B8" s="602" t="s">
        <v>912</v>
      </c>
      <c r="C8" s="602"/>
      <c r="D8" s="362"/>
      <c r="E8" s="362"/>
      <c r="F8" s="362"/>
      <c r="G8" s="362"/>
      <c r="H8" s="362"/>
      <c r="I8" s="362"/>
      <c r="J8" s="362"/>
    </row>
    <row r="10" spans="2:11" ht="18.75" x14ac:dyDescent="0.25">
      <c r="B10" s="270" t="s">
        <v>595</v>
      </c>
      <c r="K10" s="59"/>
    </row>
    <row r="11" spans="2:11" x14ac:dyDescent="0.25">
      <c r="B11" s="49"/>
    </row>
    <row r="12" spans="2:11" ht="15.75" x14ac:dyDescent="0.25">
      <c r="B12" s="51"/>
      <c r="C12" s="223"/>
      <c r="D12" s="229"/>
      <c r="E12" s="607"/>
      <c r="F12" s="607"/>
      <c r="G12" s="612" t="s">
        <v>181</v>
      </c>
      <c r="H12" s="612"/>
      <c r="I12" s="612"/>
    </row>
    <row r="13" spans="2:11" ht="56.25" customHeight="1" x14ac:dyDescent="0.25">
      <c r="B13" s="219" t="s">
        <v>182</v>
      </c>
      <c r="C13" s="230" t="s">
        <v>183</v>
      </c>
      <c r="D13" s="230" t="s">
        <v>184</v>
      </c>
      <c r="E13" s="230" t="s">
        <v>185</v>
      </c>
      <c r="F13" s="230" t="s">
        <v>186</v>
      </c>
      <c r="G13" s="230" t="s">
        <v>187</v>
      </c>
      <c r="H13" s="230" t="s">
        <v>188</v>
      </c>
      <c r="I13" s="231" t="s">
        <v>189</v>
      </c>
    </row>
    <row r="14" spans="2:11" x14ac:dyDescent="0.25">
      <c r="B14" s="3" t="s">
        <v>190</v>
      </c>
      <c r="C14" s="394">
        <v>934</v>
      </c>
      <c r="D14" s="395">
        <f>C14/C17</f>
        <v>0.95501022494887522</v>
      </c>
      <c r="E14" s="396">
        <v>221</v>
      </c>
      <c r="F14" s="396">
        <v>713</v>
      </c>
      <c r="G14" s="397">
        <v>151</v>
      </c>
      <c r="H14" s="397">
        <v>552</v>
      </c>
      <c r="I14" s="397">
        <v>231</v>
      </c>
    </row>
    <row r="15" spans="2:11" x14ac:dyDescent="0.25">
      <c r="B15" s="42" t="s">
        <v>192</v>
      </c>
      <c r="C15" s="398">
        <v>34</v>
      </c>
      <c r="D15" s="399">
        <f>C15/C17</f>
        <v>3.4764826175869123E-2</v>
      </c>
      <c r="E15" s="398">
        <v>4</v>
      </c>
      <c r="F15" s="398">
        <v>30</v>
      </c>
      <c r="G15" s="398">
        <v>5</v>
      </c>
      <c r="H15" s="398">
        <v>14</v>
      </c>
      <c r="I15" s="398">
        <v>15</v>
      </c>
    </row>
    <row r="16" spans="2:11" ht="17.25" x14ac:dyDescent="0.25">
      <c r="B16" s="3" t="s">
        <v>193</v>
      </c>
      <c r="C16" s="396">
        <v>10</v>
      </c>
      <c r="D16" s="400">
        <f>C16/C17</f>
        <v>1.0224948875255624E-2</v>
      </c>
      <c r="E16" s="396">
        <v>5</v>
      </c>
      <c r="F16" s="396">
        <v>5</v>
      </c>
      <c r="G16" s="396">
        <v>0</v>
      </c>
      <c r="H16" s="396">
        <v>9</v>
      </c>
      <c r="I16" s="396">
        <v>1</v>
      </c>
    </row>
    <row r="17" spans="2:11" x14ac:dyDescent="0.25">
      <c r="B17" s="45" t="s">
        <v>166</v>
      </c>
      <c r="C17" s="401">
        <f>SUM(C14:C16)</f>
        <v>978</v>
      </c>
      <c r="D17" s="402">
        <f>C17/C17</f>
        <v>1</v>
      </c>
      <c r="E17" s="403">
        <f>SUM(E14:E16)</f>
        <v>230</v>
      </c>
      <c r="F17" s="401">
        <f>SUM(F14:F16)</f>
        <v>748</v>
      </c>
      <c r="G17" s="403">
        <v>156</v>
      </c>
      <c r="H17" s="401">
        <v>575</v>
      </c>
      <c r="I17" s="403">
        <v>247</v>
      </c>
      <c r="K17" s="393"/>
    </row>
    <row r="18" spans="2:11" x14ac:dyDescent="0.25">
      <c r="B18" s="145" t="s">
        <v>194</v>
      </c>
      <c r="C18" s="48"/>
      <c r="D18" s="48"/>
      <c r="E18" s="48"/>
    </row>
    <row r="19" spans="2:11" x14ac:dyDescent="0.25">
      <c r="B19" s="145" t="s">
        <v>829</v>
      </c>
      <c r="C19" s="48"/>
      <c r="D19" s="48"/>
      <c r="E19" s="48"/>
    </row>
    <row r="20" spans="2:11" x14ac:dyDescent="0.25">
      <c r="B20" s="145"/>
      <c r="C20" s="48"/>
      <c r="D20" s="48"/>
      <c r="E20" s="48"/>
    </row>
    <row r="21" spans="2:11" x14ac:dyDescent="0.25">
      <c r="B21" s="55"/>
      <c r="C21" s="55"/>
      <c r="D21" s="33"/>
      <c r="E21" s="33"/>
    </row>
    <row r="22" spans="2:11" ht="21" x14ac:dyDescent="0.25">
      <c r="B22" s="270" t="s">
        <v>559</v>
      </c>
    </row>
    <row r="24" spans="2:11" ht="15.75" x14ac:dyDescent="0.25">
      <c r="B24" s="186" t="s">
        <v>190</v>
      </c>
      <c r="C24" s="227" t="s">
        <v>195</v>
      </c>
      <c r="D24" s="227" t="s">
        <v>196</v>
      </c>
      <c r="E24" s="227" t="s">
        <v>166</v>
      </c>
    </row>
    <row r="25" spans="2:11" x14ac:dyDescent="0.25">
      <c r="B25" s="49" t="s">
        <v>197</v>
      </c>
      <c r="C25" s="396">
        <v>200</v>
      </c>
      <c r="D25" s="396">
        <v>680</v>
      </c>
      <c r="E25" s="404">
        <f>SUM(C25:D25)</f>
        <v>880</v>
      </c>
    </row>
    <row r="26" spans="2:11" x14ac:dyDescent="0.25">
      <c r="B26" s="50" t="s">
        <v>198</v>
      </c>
      <c r="C26" s="398">
        <v>167</v>
      </c>
      <c r="D26" s="398">
        <v>668</v>
      </c>
      <c r="E26" s="403">
        <f>SUM(C26:D26)</f>
        <v>835</v>
      </c>
    </row>
    <row r="27" spans="2:11" x14ac:dyDescent="0.25">
      <c r="B27" t="s">
        <v>199</v>
      </c>
      <c r="C27" s="396">
        <v>33</v>
      </c>
      <c r="D27" s="396">
        <v>12</v>
      </c>
      <c r="E27" s="404">
        <f>SUM(C27:D27)</f>
        <v>45</v>
      </c>
    </row>
    <row r="28" spans="2:11" s="335" customFormat="1" ht="17.25" x14ac:dyDescent="0.25">
      <c r="B28" s="336" t="s">
        <v>200</v>
      </c>
      <c r="C28" s="398">
        <v>21</v>
      </c>
      <c r="D28" s="398">
        <v>33</v>
      </c>
      <c r="E28" s="403">
        <f>SUM(C28:D28)</f>
        <v>54</v>
      </c>
    </row>
    <row r="29" spans="2:11" x14ac:dyDescent="0.25">
      <c r="B29" s="54" t="s">
        <v>201</v>
      </c>
      <c r="C29" s="405">
        <f>SUM(C26:C28)</f>
        <v>221</v>
      </c>
      <c r="D29" s="405">
        <f>SUM(D26:D28)</f>
        <v>713</v>
      </c>
      <c r="E29" s="405">
        <v>934</v>
      </c>
    </row>
    <row r="30" spans="2:11" x14ac:dyDescent="0.25">
      <c r="B30" s="50" t="s">
        <v>202</v>
      </c>
      <c r="C30" s="402">
        <f>C29/E29</f>
        <v>0.2366167023554604</v>
      </c>
      <c r="D30" s="402">
        <f>D29/E29</f>
        <v>0.7633832976445396</v>
      </c>
      <c r="E30" s="402">
        <f>E29/E29</f>
        <v>1</v>
      </c>
    </row>
    <row r="31" spans="2:11" x14ac:dyDescent="0.25">
      <c r="C31" s="2"/>
      <c r="D31" s="2"/>
      <c r="E31" s="2"/>
    </row>
    <row r="32" spans="2:11" ht="15.75" x14ac:dyDescent="0.25">
      <c r="B32" s="186" t="s">
        <v>192</v>
      </c>
      <c r="C32" s="227" t="s">
        <v>195</v>
      </c>
      <c r="D32" s="227" t="s">
        <v>196</v>
      </c>
      <c r="E32" s="227" t="s">
        <v>166</v>
      </c>
    </row>
    <row r="33" spans="2:11" x14ac:dyDescent="0.25">
      <c r="B33" s="49" t="s">
        <v>197</v>
      </c>
      <c r="C33" s="396">
        <v>4</v>
      </c>
      <c r="D33" s="396">
        <v>30</v>
      </c>
      <c r="E33" s="404">
        <f>SUM(C33:D33)</f>
        <v>34</v>
      </c>
    </row>
    <row r="34" spans="2:11" x14ac:dyDescent="0.25">
      <c r="B34" s="50" t="s">
        <v>198</v>
      </c>
      <c r="C34" s="398">
        <v>4</v>
      </c>
      <c r="D34" s="398">
        <v>30</v>
      </c>
      <c r="E34" s="403">
        <f>SUM(C34:D34)</f>
        <v>34</v>
      </c>
    </row>
    <row r="35" spans="2:11" x14ac:dyDescent="0.25">
      <c r="B35" t="s">
        <v>199</v>
      </c>
      <c r="C35" s="396">
        <v>0</v>
      </c>
      <c r="D35" s="396">
        <v>0</v>
      </c>
      <c r="E35" s="404">
        <v>0</v>
      </c>
    </row>
    <row r="36" spans="2:11" s="3" customFormat="1" ht="17.25" x14ac:dyDescent="0.25">
      <c r="B36" s="42" t="s">
        <v>200</v>
      </c>
      <c r="C36" s="398">
        <v>0</v>
      </c>
      <c r="D36" s="398">
        <v>0</v>
      </c>
      <c r="E36" s="403">
        <v>0</v>
      </c>
      <c r="F36" s="335"/>
      <c r="G36" s="335"/>
      <c r="H36" s="335"/>
      <c r="I36" s="335"/>
      <c r="J36" s="335"/>
    </row>
    <row r="37" spans="2:11" x14ac:dyDescent="0.25">
      <c r="B37" s="54" t="s">
        <v>201</v>
      </c>
      <c r="C37" s="405">
        <v>4</v>
      </c>
      <c r="D37" s="405">
        <v>30</v>
      </c>
      <c r="E37" s="405">
        <v>34</v>
      </c>
    </row>
    <row r="38" spans="2:11" x14ac:dyDescent="0.25">
      <c r="B38" s="50" t="s">
        <v>202</v>
      </c>
      <c r="C38" s="402">
        <f>C37/E37</f>
        <v>0.11764705882352941</v>
      </c>
      <c r="D38" s="402">
        <f>D37/E37</f>
        <v>0.88235294117647056</v>
      </c>
      <c r="E38" s="402">
        <f>E37/E37</f>
        <v>1</v>
      </c>
    </row>
    <row r="39" spans="2:11" x14ac:dyDescent="0.25">
      <c r="C39" s="61"/>
      <c r="D39" s="61"/>
      <c r="E39" s="61"/>
    </row>
    <row r="40" spans="2:11" ht="18" x14ac:dyDescent="0.25">
      <c r="B40" s="186" t="s">
        <v>203</v>
      </c>
      <c r="C40" s="227" t="s">
        <v>195</v>
      </c>
      <c r="D40" s="227" t="s">
        <v>196</v>
      </c>
      <c r="E40" s="227" t="s">
        <v>166</v>
      </c>
      <c r="K40" s="335"/>
    </row>
    <row r="41" spans="2:11" ht="15" customHeight="1" x14ac:dyDescent="0.25">
      <c r="B41" s="49" t="s">
        <v>197</v>
      </c>
      <c r="C41" s="394">
        <v>5</v>
      </c>
      <c r="D41" s="394">
        <v>5</v>
      </c>
      <c r="E41" s="405">
        <f>SUM(C41:D41)</f>
        <v>10</v>
      </c>
      <c r="K41" s="335"/>
    </row>
    <row r="42" spans="2:11" x14ac:dyDescent="0.25">
      <c r="B42" s="50" t="s">
        <v>198</v>
      </c>
      <c r="C42" s="398">
        <v>5</v>
      </c>
      <c r="D42" s="398">
        <v>5</v>
      </c>
      <c r="E42" s="403">
        <f>SUM(C42:D42)</f>
        <v>10</v>
      </c>
      <c r="K42" s="335"/>
    </row>
    <row r="43" spans="2:11" x14ac:dyDescent="0.25">
      <c r="B43" t="s">
        <v>199</v>
      </c>
      <c r="C43" s="396">
        <v>0</v>
      </c>
      <c r="D43" s="396">
        <v>0</v>
      </c>
      <c r="E43" s="404">
        <v>0</v>
      </c>
      <c r="K43" s="335"/>
    </row>
    <row r="44" spans="2:11" s="3" customFormat="1" ht="17.25" x14ac:dyDescent="0.25">
      <c r="B44" s="42" t="s">
        <v>200</v>
      </c>
      <c r="C44" s="398">
        <v>0</v>
      </c>
      <c r="D44" s="398">
        <v>0</v>
      </c>
      <c r="E44" s="403">
        <v>0</v>
      </c>
      <c r="F44" s="335"/>
      <c r="G44" s="335"/>
      <c r="H44" s="335"/>
      <c r="I44" s="335"/>
      <c r="K44" s="335"/>
    </row>
    <row r="45" spans="2:11" x14ac:dyDescent="0.25">
      <c r="B45" s="54" t="s">
        <v>201</v>
      </c>
      <c r="C45" s="405">
        <v>5</v>
      </c>
      <c r="D45" s="405">
        <v>5</v>
      </c>
      <c r="E45" s="405">
        <f>SUM(C45:D45)</f>
        <v>10</v>
      </c>
      <c r="K45" s="335"/>
    </row>
    <row r="46" spans="2:11" x14ac:dyDescent="0.25">
      <c r="B46" s="50" t="s">
        <v>202</v>
      </c>
      <c r="C46" s="402">
        <f>C45/E45</f>
        <v>0.5</v>
      </c>
      <c r="D46" s="402">
        <f>D45/E45</f>
        <v>0.5</v>
      </c>
      <c r="E46" s="402">
        <f>E45/E45</f>
        <v>1</v>
      </c>
      <c r="K46" s="335"/>
    </row>
    <row r="47" spans="2:11" ht="15.75" customHeight="1" x14ac:dyDescent="0.25">
      <c r="B47" s="146" t="s">
        <v>204</v>
      </c>
    </row>
    <row r="48" spans="2:11" x14ac:dyDescent="0.25">
      <c r="B48" s="146" t="s">
        <v>205</v>
      </c>
    </row>
    <row r="49" spans="2:18" x14ac:dyDescent="0.25">
      <c r="B49" s="145" t="s">
        <v>830</v>
      </c>
      <c r="C49" s="48"/>
      <c r="D49" s="48"/>
      <c r="E49" s="48"/>
    </row>
    <row r="50" spans="2:18" x14ac:dyDescent="0.25">
      <c r="H50" s="63"/>
    </row>
    <row r="51" spans="2:18" ht="18.75" x14ac:dyDescent="0.25">
      <c r="B51" s="270" t="s">
        <v>560</v>
      </c>
      <c r="K51" s="335"/>
    </row>
    <row r="52" spans="2:18" x14ac:dyDescent="0.25">
      <c r="B52" s="49"/>
      <c r="J52" s="121"/>
      <c r="K52" s="59"/>
    </row>
    <row r="53" spans="2:18" ht="15.75" x14ac:dyDescent="0.25">
      <c r="B53" s="51"/>
      <c r="C53" s="607"/>
      <c r="D53" s="607"/>
      <c r="E53" s="607"/>
      <c r="F53" s="607"/>
      <c r="G53" s="613" t="s">
        <v>181</v>
      </c>
      <c r="H53" s="614"/>
      <c r="I53" s="615"/>
      <c r="J53" s="122"/>
      <c r="K53" s="258"/>
      <c r="L53" s="335"/>
    </row>
    <row r="54" spans="2:18" ht="38.25" customHeight="1" x14ac:dyDescent="0.25">
      <c r="B54" s="219" t="s">
        <v>869</v>
      </c>
      <c r="C54" s="230" t="s">
        <v>185</v>
      </c>
      <c r="D54" s="230" t="s">
        <v>186</v>
      </c>
      <c r="E54" s="230" t="s">
        <v>206</v>
      </c>
      <c r="F54" s="230" t="s">
        <v>207</v>
      </c>
      <c r="G54" s="230" t="s">
        <v>187</v>
      </c>
      <c r="H54" s="230" t="s">
        <v>188</v>
      </c>
      <c r="I54" s="230" t="s">
        <v>189</v>
      </c>
      <c r="J54" s="100"/>
      <c r="K54" s="100"/>
      <c r="L54" s="335"/>
    </row>
    <row r="55" spans="2:18" x14ac:dyDescent="0.25">
      <c r="B55" s="3" t="s">
        <v>208</v>
      </c>
      <c r="C55" s="396">
        <v>3</v>
      </c>
      <c r="D55" s="396">
        <v>3</v>
      </c>
      <c r="E55" s="407">
        <f>C55/6</f>
        <v>0.5</v>
      </c>
      <c r="F55" s="407">
        <f>D55/6</f>
        <v>0.5</v>
      </c>
      <c r="G55" s="396">
        <v>0</v>
      </c>
      <c r="H55" s="396">
        <v>0</v>
      </c>
      <c r="I55" s="396">
        <v>6</v>
      </c>
      <c r="J55" s="2"/>
      <c r="K55" s="2"/>
      <c r="L55" s="79"/>
      <c r="M55" s="79"/>
      <c r="N55" s="79"/>
      <c r="O55" s="79"/>
      <c r="P55" s="79"/>
      <c r="Q55" s="79"/>
      <c r="R55" s="79"/>
    </row>
    <row r="56" spans="2:18" ht="17.25" customHeight="1" x14ac:dyDescent="0.25">
      <c r="B56" s="42" t="s">
        <v>209</v>
      </c>
      <c r="C56" s="386">
        <f t="shared" ref="C56:D58" si="0">C64+C72+C80</f>
        <v>3</v>
      </c>
      <c r="D56" s="398">
        <f t="shared" si="0"/>
        <v>12</v>
      </c>
      <c r="E56" s="406">
        <f>C56/15</f>
        <v>0.2</v>
      </c>
      <c r="F56" s="406">
        <f>D56/15</f>
        <v>0.8</v>
      </c>
      <c r="G56" s="398">
        <f t="shared" ref="G56:I58" si="1">G64+G72+G80</f>
        <v>0</v>
      </c>
      <c r="H56" s="398">
        <f t="shared" si="1"/>
        <v>12</v>
      </c>
      <c r="I56" s="398">
        <f t="shared" si="1"/>
        <v>3</v>
      </c>
      <c r="J56" s="2"/>
      <c r="K56" s="2"/>
      <c r="L56" s="79"/>
      <c r="M56" s="79"/>
      <c r="N56" s="79"/>
      <c r="O56" s="79"/>
      <c r="P56" s="79"/>
      <c r="Q56" s="79"/>
      <c r="R56" s="79"/>
    </row>
    <row r="57" spans="2:18" x14ac:dyDescent="0.25">
      <c r="B57" s="3" t="s">
        <v>210</v>
      </c>
      <c r="C57" s="408">
        <f t="shared" si="0"/>
        <v>13</v>
      </c>
      <c r="D57" s="396">
        <f t="shared" si="0"/>
        <v>67</v>
      </c>
      <c r="E57" s="407">
        <f>C57/81</f>
        <v>0.16049382716049382</v>
      </c>
      <c r="F57" s="407">
        <f>D57/81</f>
        <v>0.8271604938271605</v>
      </c>
      <c r="G57" s="396">
        <f t="shared" si="1"/>
        <v>0</v>
      </c>
      <c r="H57" s="396">
        <f t="shared" si="1"/>
        <v>56</v>
      </c>
      <c r="I57" s="396">
        <f t="shared" si="1"/>
        <v>24</v>
      </c>
      <c r="J57" s="2"/>
      <c r="K57" s="2"/>
      <c r="L57" s="79"/>
      <c r="M57" s="79"/>
      <c r="N57" s="79"/>
      <c r="O57" s="79"/>
      <c r="P57" s="79"/>
      <c r="Q57" s="79"/>
      <c r="R57" s="79"/>
    </row>
    <row r="58" spans="2:18" ht="14.45" customHeight="1" x14ac:dyDescent="0.25">
      <c r="B58" s="47" t="s">
        <v>211</v>
      </c>
      <c r="C58" s="386">
        <f t="shared" si="0"/>
        <v>214</v>
      </c>
      <c r="D58" s="386">
        <f t="shared" si="0"/>
        <v>668</v>
      </c>
      <c r="E58" s="406">
        <f>C58/881</f>
        <v>0.24290578887627695</v>
      </c>
      <c r="F58" s="406">
        <f>D58/881</f>
        <v>0.75822928490351871</v>
      </c>
      <c r="G58" s="398">
        <f t="shared" si="1"/>
        <v>156</v>
      </c>
      <c r="H58" s="386">
        <f t="shared" si="1"/>
        <v>507</v>
      </c>
      <c r="I58" s="398">
        <f t="shared" si="1"/>
        <v>219</v>
      </c>
      <c r="J58" s="2"/>
      <c r="K58" s="2"/>
      <c r="L58" s="79"/>
      <c r="M58" s="79"/>
      <c r="N58" s="79"/>
      <c r="O58" s="79"/>
      <c r="P58" s="79"/>
      <c r="Q58" s="79"/>
      <c r="R58" s="79"/>
    </row>
    <row r="59" spans="2:18" x14ac:dyDescent="0.25">
      <c r="B59" s="191" t="s">
        <v>561</v>
      </c>
      <c r="C59" s="401">
        <f>SUM(C55:C58)</f>
        <v>233</v>
      </c>
      <c r="D59" s="401">
        <f>D67+D75+D83</f>
        <v>750</v>
      </c>
      <c r="E59" s="402">
        <f>C59/983</f>
        <v>0.23702950152594099</v>
      </c>
      <c r="F59" s="402">
        <f>D59/983</f>
        <v>0.76297049847405896</v>
      </c>
      <c r="G59" s="401">
        <f>SUM(G55:G58)</f>
        <v>156</v>
      </c>
      <c r="H59" s="401">
        <f>SUM(H55:H58)</f>
        <v>575</v>
      </c>
      <c r="I59" s="401">
        <f>SUM(I55:I58)</f>
        <v>252</v>
      </c>
      <c r="J59" s="2"/>
      <c r="K59" s="2"/>
      <c r="L59" s="79"/>
      <c r="M59" s="79"/>
      <c r="N59" s="79"/>
      <c r="O59" s="79"/>
      <c r="P59" s="79"/>
      <c r="Q59" s="79"/>
      <c r="R59" s="79"/>
    </row>
    <row r="60" spans="2:18" x14ac:dyDescent="0.25">
      <c r="B60" s="3"/>
      <c r="C60" s="56"/>
      <c r="D60" s="2"/>
      <c r="E60" s="61"/>
      <c r="F60" s="61"/>
      <c r="G60" s="2"/>
      <c r="H60" s="2"/>
      <c r="I60" s="2"/>
      <c r="J60" s="2"/>
      <c r="K60" s="2"/>
      <c r="L60" s="79"/>
      <c r="M60" s="79"/>
      <c r="N60" s="79"/>
      <c r="O60" s="79"/>
      <c r="P60" s="79"/>
      <c r="Q60" s="79"/>
      <c r="R60" s="79"/>
    </row>
    <row r="61" spans="2:18" ht="15.75" x14ac:dyDescent="0.25">
      <c r="B61" s="223"/>
      <c r="C61" s="607"/>
      <c r="D61" s="607"/>
      <c r="E61" s="607"/>
      <c r="F61" s="607"/>
      <c r="G61" s="612" t="s">
        <v>181</v>
      </c>
      <c r="H61" s="612"/>
      <c r="I61" s="612"/>
      <c r="J61" s="122"/>
      <c r="K61" s="122"/>
      <c r="L61" s="335"/>
    </row>
    <row r="62" spans="2:18" ht="38.25" customHeight="1" x14ac:dyDescent="0.25">
      <c r="B62" s="219" t="s">
        <v>190</v>
      </c>
      <c r="C62" s="230" t="s">
        <v>212</v>
      </c>
      <c r="D62" s="230" t="s">
        <v>213</v>
      </c>
      <c r="E62" s="230" t="s">
        <v>214</v>
      </c>
      <c r="F62" s="230" t="s">
        <v>215</v>
      </c>
      <c r="G62" s="230" t="s">
        <v>187</v>
      </c>
      <c r="H62" s="230" t="s">
        <v>188</v>
      </c>
      <c r="I62" s="230" t="s">
        <v>189</v>
      </c>
      <c r="J62" s="100"/>
      <c r="K62" s="100"/>
      <c r="L62" s="335"/>
    </row>
    <row r="63" spans="2:18" x14ac:dyDescent="0.25">
      <c r="B63" s="3" t="s">
        <v>208</v>
      </c>
      <c r="C63" s="394">
        <v>3</v>
      </c>
      <c r="D63" s="394">
        <v>3</v>
      </c>
      <c r="E63" s="409">
        <f>C63/6</f>
        <v>0.5</v>
      </c>
      <c r="F63" s="409">
        <f>D63/6</f>
        <v>0.5</v>
      </c>
      <c r="G63" s="396">
        <v>0</v>
      </c>
      <c r="H63" s="396">
        <v>0</v>
      </c>
      <c r="I63" s="396">
        <v>6</v>
      </c>
      <c r="J63" s="2"/>
      <c r="K63" s="2"/>
      <c r="L63" s="79"/>
      <c r="M63" s="79"/>
      <c r="N63" s="79"/>
      <c r="O63" s="79"/>
      <c r="P63" s="79"/>
      <c r="Q63" s="79"/>
      <c r="R63" s="79"/>
    </row>
    <row r="64" spans="2:18" ht="17.25" customHeight="1" x14ac:dyDescent="0.25">
      <c r="B64" s="42" t="s">
        <v>209</v>
      </c>
      <c r="C64" s="410">
        <v>3</v>
      </c>
      <c r="D64" s="394">
        <v>10</v>
      </c>
      <c r="E64" s="409">
        <f>C64/13</f>
        <v>0.23076923076923078</v>
      </c>
      <c r="F64" s="409">
        <f>D64/13</f>
        <v>0.76923076923076927</v>
      </c>
      <c r="G64" s="398">
        <v>0</v>
      </c>
      <c r="H64" s="398">
        <v>11</v>
      </c>
      <c r="I64" s="398">
        <v>2</v>
      </c>
      <c r="J64" s="2"/>
      <c r="K64" s="2"/>
      <c r="L64" s="79"/>
      <c r="M64" s="79"/>
      <c r="N64" s="79"/>
      <c r="O64" s="79"/>
      <c r="P64" s="79"/>
      <c r="Q64" s="79"/>
      <c r="R64" s="79"/>
    </row>
    <row r="65" spans="2:18" x14ac:dyDescent="0.25">
      <c r="B65" s="3" t="s">
        <v>210</v>
      </c>
      <c r="C65" s="408">
        <v>12</v>
      </c>
      <c r="D65" s="396">
        <v>60</v>
      </c>
      <c r="E65" s="407">
        <f>C65/73</f>
        <v>0.16438356164383561</v>
      </c>
      <c r="F65" s="407">
        <f>D65/73</f>
        <v>0.82191780821917804</v>
      </c>
      <c r="G65" s="396">
        <v>0</v>
      </c>
      <c r="H65" s="396">
        <v>53</v>
      </c>
      <c r="I65" s="396">
        <v>19</v>
      </c>
      <c r="J65" s="2"/>
      <c r="K65" s="2"/>
      <c r="L65" s="79"/>
      <c r="M65" s="79"/>
      <c r="N65" s="79"/>
      <c r="O65" s="79"/>
      <c r="P65" s="79"/>
      <c r="Q65" s="79"/>
      <c r="R65" s="79"/>
    </row>
    <row r="66" spans="2:18" ht="14.45" customHeight="1" x14ac:dyDescent="0.25">
      <c r="B66" s="47" t="s">
        <v>211</v>
      </c>
      <c r="C66" s="386">
        <v>206</v>
      </c>
      <c r="D66" s="398">
        <v>642</v>
      </c>
      <c r="E66" s="406">
        <f>C66/847</f>
        <v>0.24321133412042503</v>
      </c>
      <c r="F66" s="406">
        <f>D66/847</f>
        <v>0.75796930342384883</v>
      </c>
      <c r="G66" s="398">
        <v>151</v>
      </c>
      <c r="H66" s="398">
        <v>488</v>
      </c>
      <c r="I66" s="398">
        <v>209</v>
      </c>
      <c r="J66" s="2"/>
      <c r="K66" s="2"/>
      <c r="L66" s="79"/>
      <c r="M66" s="79"/>
      <c r="N66" s="79"/>
      <c r="O66" s="79"/>
      <c r="P66" s="79"/>
      <c r="Q66" s="79"/>
      <c r="R66" s="79"/>
    </row>
    <row r="67" spans="2:18" x14ac:dyDescent="0.25">
      <c r="B67" s="191" t="s">
        <v>216</v>
      </c>
      <c r="C67" s="401">
        <f>SUM(C63:C66)</f>
        <v>224</v>
      </c>
      <c r="D67" s="401">
        <f>SUM(D63:D66)</f>
        <v>715</v>
      </c>
      <c r="E67" s="402">
        <f>C67/939</f>
        <v>0.23855165069222578</v>
      </c>
      <c r="F67" s="402">
        <f>D67/939</f>
        <v>0.76144834930777427</v>
      </c>
      <c r="G67" s="401">
        <f>SUM(G63:G66)</f>
        <v>151</v>
      </c>
      <c r="H67" s="401">
        <f>SUM(H63:H66)</f>
        <v>552</v>
      </c>
      <c r="I67" s="401">
        <f>SUM(I63:I66)</f>
        <v>236</v>
      </c>
      <c r="J67" s="2"/>
      <c r="K67" s="2"/>
      <c r="L67" s="79"/>
      <c r="M67" s="79"/>
      <c r="N67" s="79"/>
      <c r="O67" s="79"/>
      <c r="P67" s="79"/>
      <c r="Q67" s="79"/>
      <c r="R67" s="79"/>
    </row>
    <row r="68" spans="2:18" x14ac:dyDescent="0.25">
      <c r="B68" s="3"/>
      <c r="C68" s="56"/>
      <c r="D68" s="2"/>
      <c r="E68" s="61"/>
      <c r="F68" s="61"/>
      <c r="G68" s="2"/>
      <c r="H68" s="2"/>
      <c r="I68" s="2"/>
      <c r="J68" s="2"/>
      <c r="K68" s="2"/>
      <c r="L68" s="79"/>
      <c r="M68" s="79"/>
      <c r="N68" s="213"/>
      <c r="O68" s="79"/>
      <c r="P68" s="79"/>
      <c r="Q68" s="79"/>
      <c r="R68" s="79"/>
    </row>
    <row r="69" spans="2:18" s="232" customFormat="1" ht="15.75" x14ac:dyDescent="0.25">
      <c r="C69" s="611"/>
      <c r="D69" s="611"/>
      <c r="E69" s="611"/>
      <c r="F69" s="611"/>
      <c r="G69" s="612" t="s">
        <v>181</v>
      </c>
      <c r="H69" s="612"/>
      <c r="I69" s="612"/>
      <c r="J69" s="611"/>
      <c r="K69" s="611"/>
      <c r="L69" s="24"/>
    </row>
    <row r="70" spans="2:18" s="232" customFormat="1" ht="39.75" customHeight="1" x14ac:dyDescent="0.25">
      <c r="B70" s="219" t="s">
        <v>192</v>
      </c>
      <c r="C70" s="230" t="s">
        <v>185</v>
      </c>
      <c r="D70" s="230" t="s">
        <v>213</v>
      </c>
      <c r="E70" s="230" t="s">
        <v>214</v>
      </c>
      <c r="F70" s="230" t="s">
        <v>207</v>
      </c>
      <c r="G70" s="230" t="s">
        <v>187</v>
      </c>
      <c r="H70" s="230" t="s">
        <v>188</v>
      </c>
      <c r="I70" s="230" t="s">
        <v>189</v>
      </c>
      <c r="J70" s="233"/>
      <c r="K70" s="233"/>
      <c r="L70" s="24"/>
    </row>
    <row r="71" spans="2:18" x14ac:dyDescent="0.25">
      <c r="B71" s="3" t="s">
        <v>208</v>
      </c>
      <c r="C71" s="394">
        <v>0</v>
      </c>
      <c r="D71" s="394">
        <v>0</v>
      </c>
      <c r="E71" s="409">
        <v>0</v>
      </c>
      <c r="F71" s="409">
        <v>0</v>
      </c>
      <c r="G71" s="394">
        <v>0</v>
      </c>
      <c r="H71" s="394">
        <v>0</v>
      </c>
      <c r="I71" s="394">
        <v>0</v>
      </c>
      <c r="J71" s="2"/>
      <c r="K71" s="2"/>
      <c r="L71" s="79"/>
      <c r="M71" s="79"/>
      <c r="N71" s="79"/>
      <c r="O71" s="79"/>
      <c r="P71" s="79"/>
      <c r="Q71" s="79"/>
      <c r="R71" s="79"/>
    </row>
    <row r="72" spans="2:18" ht="17.25" customHeight="1" x14ac:dyDescent="0.25">
      <c r="B72" s="42" t="s">
        <v>209</v>
      </c>
      <c r="C72" s="410">
        <v>0</v>
      </c>
      <c r="D72" s="394">
        <v>2</v>
      </c>
      <c r="E72" s="409">
        <v>0</v>
      </c>
      <c r="F72" s="409">
        <v>1</v>
      </c>
      <c r="G72" s="394">
        <v>0</v>
      </c>
      <c r="H72" s="394">
        <v>1</v>
      </c>
      <c r="I72" s="394">
        <v>1</v>
      </c>
      <c r="J72" s="2"/>
      <c r="K72" s="2"/>
      <c r="L72" s="79"/>
      <c r="M72" s="79"/>
      <c r="N72" s="79"/>
      <c r="O72" s="79"/>
      <c r="P72" s="79"/>
      <c r="Q72" s="79"/>
      <c r="R72" s="79"/>
    </row>
    <row r="73" spans="2:18" x14ac:dyDescent="0.25">
      <c r="B73" s="3" t="s">
        <v>210</v>
      </c>
      <c r="C73" s="408">
        <v>0</v>
      </c>
      <c r="D73" s="396">
        <v>5</v>
      </c>
      <c r="E73" s="407">
        <v>0</v>
      </c>
      <c r="F73" s="407">
        <v>1</v>
      </c>
      <c r="G73" s="396">
        <v>0</v>
      </c>
      <c r="H73" s="396">
        <v>1</v>
      </c>
      <c r="I73" s="396">
        <v>4</v>
      </c>
      <c r="J73" s="2"/>
      <c r="K73" s="2"/>
      <c r="L73" s="79"/>
      <c r="M73" s="79"/>
      <c r="N73" s="79"/>
      <c r="O73" s="79"/>
      <c r="P73" s="79"/>
      <c r="Q73" s="79"/>
      <c r="R73" s="79"/>
    </row>
    <row r="74" spans="2:18" ht="14.45" customHeight="1" x14ac:dyDescent="0.25">
      <c r="B74" s="47" t="s">
        <v>211</v>
      </c>
      <c r="C74" s="386">
        <v>4</v>
      </c>
      <c r="D74" s="386">
        <v>23</v>
      </c>
      <c r="E74" s="406">
        <f>C74/27</f>
        <v>0.14814814814814814</v>
      </c>
      <c r="F74" s="406">
        <f>D74/27</f>
        <v>0.85185185185185186</v>
      </c>
      <c r="G74" s="398">
        <v>5</v>
      </c>
      <c r="H74" s="386">
        <v>12</v>
      </c>
      <c r="I74" s="398">
        <v>10</v>
      </c>
      <c r="J74" s="2"/>
      <c r="K74" s="2"/>
      <c r="L74" s="79"/>
      <c r="M74" s="79"/>
      <c r="N74" s="79"/>
      <c r="O74" s="79"/>
      <c r="P74" s="79"/>
      <c r="Q74" s="79"/>
      <c r="R74" s="79"/>
    </row>
    <row r="75" spans="2:18" x14ac:dyDescent="0.25">
      <c r="B75" s="191" t="s">
        <v>217</v>
      </c>
      <c r="C75" s="401">
        <f>SUM(C71:C74)</f>
        <v>4</v>
      </c>
      <c r="D75" s="401">
        <f>SUM(D71:D74)</f>
        <v>30</v>
      </c>
      <c r="E75" s="402">
        <f>C75/34</f>
        <v>0.11764705882352941</v>
      </c>
      <c r="F75" s="402">
        <f>D75/34</f>
        <v>0.88235294117647056</v>
      </c>
      <c r="G75" s="401">
        <f>SUM(G71:G74)</f>
        <v>5</v>
      </c>
      <c r="H75" s="401">
        <f>SUM(H71:H74)</f>
        <v>14</v>
      </c>
      <c r="I75" s="401">
        <f>SUM(I71:I74)</f>
        <v>15</v>
      </c>
      <c r="J75" s="2"/>
      <c r="K75" s="2"/>
      <c r="L75" s="79"/>
      <c r="M75" s="79"/>
      <c r="N75" s="79"/>
      <c r="O75" s="79"/>
      <c r="P75" s="79"/>
      <c r="Q75" s="79"/>
      <c r="R75" s="79"/>
    </row>
    <row r="76" spans="2:18" x14ac:dyDescent="0.25">
      <c r="B76" s="343"/>
      <c r="C76" s="56"/>
      <c r="D76" s="56"/>
      <c r="E76" s="61"/>
      <c r="F76" s="61"/>
      <c r="G76" s="56"/>
      <c r="H76" s="56"/>
      <c r="I76" s="56"/>
      <c r="J76" s="2"/>
      <c r="K76" s="2"/>
      <c r="L76" s="79"/>
      <c r="M76" s="79"/>
      <c r="N76" s="79"/>
      <c r="O76" s="79"/>
      <c r="P76" s="79"/>
      <c r="Q76" s="79"/>
      <c r="R76" s="79"/>
    </row>
    <row r="77" spans="2:18" s="51" customFormat="1" ht="15.75" x14ac:dyDescent="0.25">
      <c r="C77" s="607"/>
      <c r="D77" s="607"/>
      <c r="E77" s="607"/>
      <c r="F77" s="607"/>
      <c r="G77" s="612" t="s">
        <v>181</v>
      </c>
      <c r="H77" s="612"/>
      <c r="I77" s="612"/>
      <c r="J77" s="337"/>
      <c r="K77" s="337"/>
      <c r="L77" s="24"/>
    </row>
    <row r="78" spans="2:18" s="51" customFormat="1" ht="36.75" customHeight="1" x14ac:dyDescent="0.25">
      <c r="B78" s="219" t="s">
        <v>218</v>
      </c>
      <c r="C78" s="230" t="s">
        <v>212</v>
      </c>
      <c r="D78" s="230" t="s">
        <v>213</v>
      </c>
      <c r="E78" s="230" t="s">
        <v>214</v>
      </c>
      <c r="F78" s="230" t="s">
        <v>215</v>
      </c>
      <c r="G78" s="230" t="s">
        <v>187</v>
      </c>
      <c r="H78" s="230" t="s">
        <v>188</v>
      </c>
      <c r="I78" s="230" t="s">
        <v>189</v>
      </c>
      <c r="J78" s="233"/>
      <c r="K78" s="233"/>
      <c r="L78" s="24"/>
    </row>
    <row r="79" spans="2:18" x14ac:dyDescent="0.25">
      <c r="B79" s="3" t="s">
        <v>208</v>
      </c>
      <c r="C79" s="394">
        <v>0</v>
      </c>
      <c r="D79" s="394">
        <v>0</v>
      </c>
      <c r="E79" s="409">
        <v>0</v>
      </c>
      <c r="F79" s="409">
        <v>0</v>
      </c>
      <c r="G79" s="394">
        <v>0</v>
      </c>
      <c r="H79" s="394">
        <v>0</v>
      </c>
      <c r="I79" s="394">
        <v>0</v>
      </c>
      <c r="J79" s="2"/>
      <c r="K79" s="2"/>
      <c r="L79" s="79"/>
      <c r="M79" s="79"/>
      <c r="N79" s="79"/>
      <c r="O79" s="79"/>
      <c r="P79" s="79"/>
      <c r="Q79" s="79"/>
      <c r="R79" s="79"/>
    </row>
    <row r="80" spans="2:18" ht="15" customHeight="1" x14ac:dyDescent="0.25">
      <c r="B80" s="42" t="s">
        <v>209</v>
      </c>
      <c r="C80" s="410">
        <v>0</v>
      </c>
      <c r="D80" s="394">
        <v>0</v>
      </c>
      <c r="E80" s="411">
        <v>0</v>
      </c>
      <c r="F80" s="411">
        <v>0</v>
      </c>
      <c r="G80" s="394">
        <v>0</v>
      </c>
      <c r="H80" s="394">
        <v>0</v>
      </c>
      <c r="I80" s="394">
        <v>0</v>
      </c>
      <c r="J80" s="2"/>
      <c r="K80" s="2"/>
      <c r="L80" s="79"/>
      <c r="M80" s="79"/>
      <c r="N80" s="79"/>
      <c r="O80" s="79"/>
      <c r="P80" s="79"/>
      <c r="Q80" s="79"/>
      <c r="R80" s="79"/>
    </row>
    <row r="81" spans="2:18" x14ac:dyDescent="0.25">
      <c r="B81" s="3" t="s">
        <v>210</v>
      </c>
      <c r="C81" s="408">
        <v>1</v>
      </c>
      <c r="D81" s="396">
        <v>2</v>
      </c>
      <c r="E81" s="411">
        <f>C81/3</f>
        <v>0.33333333333333331</v>
      </c>
      <c r="F81" s="411">
        <f>D81/3</f>
        <v>0.66666666666666663</v>
      </c>
      <c r="G81" s="396">
        <v>0</v>
      </c>
      <c r="H81" s="396">
        <v>2</v>
      </c>
      <c r="I81" s="396">
        <v>1</v>
      </c>
      <c r="J81" s="2"/>
      <c r="K81" s="2"/>
      <c r="L81" s="79"/>
      <c r="M81" s="79"/>
      <c r="N81" s="79"/>
      <c r="O81" s="79"/>
      <c r="P81" s="79"/>
      <c r="Q81" s="79"/>
      <c r="R81" s="79"/>
    </row>
    <row r="82" spans="2:18" ht="15" customHeight="1" x14ac:dyDescent="0.25">
      <c r="B82" s="47" t="s">
        <v>211</v>
      </c>
      <c r="C82" s="386">
        <v>4</v>
      </c>
      <c r="D82" s="386">
        <v>3</v>
      </c>
      <c r="E82" s="411">
        <f>C82/7</f>
        <v>0.5714285714285714</v>
      </c>
      <c r="F82" s="411">
        <f>D82/7</f>
        <v>0.42857142857142855</v>
      </c>
      <c r="G82" s="398">
        <v>0</v>
      </c>
      <c r="H82" s="386">
        <v>7</v>
      </c>
      <c r="I82" s="398">
        <v>0</v>
      </c>
      <c r="J82" s="2"/>
      <c r="K82" s="2"/>
      <c r="L82" s="79"/>
      <c r="M82" s="79"/>
      <c r="N82" s="79"/>
      <c r="O82" s="79"/>
      <c r="P82" s="79"/>
      <c r="Q82" s="79"/>
      <c r="R82" s="79"/>
    </row>
    <row r="83" spans="2:18" x14ac:dyDescent="0.25">
      <c r="B83" s="191" t="s">
        <v>219</v>
      </c>
      <c r="C83" s="401">
        <f>SUM(C79:C82)</f>
        <v>5</v>
      </c>
      <c r="D83" s="401">
        <f>SUM(D79:D82)</f>
        <v>5</v>
      </c>
      <c r="E83" s="412">
        <f>C83/10</f>
        <v>0.5</v>
      </c>
      <c r="F83" s="412">
        <f>5/10</f>
        <v>0.5</v>
      </c>
      <c r="G83" s="401">
        <v>0</v>
      </c>
      <c r="H83" s="401">
        <f>SUM(H79:H82)</f>
        <v>9</v>
      </c>
      <c r="I83" s="401">
        <f>SUM(I79:I82)</f>
        <v>1</v>
      </c>
      <c r="J83" s="2"/>
      <c r="K83" s="2"/>
      <c r="L83" s="79"/>
      <c r="M83" s="79"/>
      <c r="N83" s="79"/>
      <c r="O83" s="79"/>
      <c r="P83" s="79"/>
      <c r="Q83" s="79"/>
      <c r="R83" s="79"/>
    </row>
    <row r="84" spans="2:18" x14ac:dyDescent="0.25">
      <c r="B84" s="145" t="s">
        <v>220</v>
      </c>
    </row>
    <row r="85" spans="2:18" x14ac:dyDescent="0.25">
      <c r="B85" s="3" t="s">
        <v>829</v>
      </c>
      <c r="C85" s="48"/>
      <c r="D85" s="48"/>
      <c r="E85" s="48"/>
    </row>
    <row r="86" spans="2:18" x14ac:dyDescent="0.25">
      <c r="B86" s="3"/>
      <c r="C86" s="48"/>
      <c r="D86" s="48"/>
      <c r="E86" s="48"/>
    </row>
    <row r="87" spans="2:18" x14ac:dyDescent="0.25">
      <c r="B87" s="3"/>
      <c r="C87" s="56"/>
      <c r="D87" s="2"/>
      <c r="E87" s="61"/>
      <c r="F87" s="61"/>
      <c r="G87" s="2"/>
      <c r="H87" s="2"/>
      <c r="I87" s="2"/>
      <c r="J87" s="2"/>
      <c r="K87" s="2"/>
      <c r="L87" s="79"/>
      <c r="M87" s="79"/>
      <c r="N87" s="79"/>
      <c r="O87" s="79"/>
      <c r="P87" s="79"/>
      <c r="Q87" s="79"/>
      <c r="R87" s="79"/>
    </row>
    <row r="88" spans="2:18" s="51" customFormat="1" ht="18" x14ac:dyDescent="0.25">
      <c r="B88" s="219" t="s">
        <v>221</v>
      </c>
      <c r="C88" s="227">
        <v>2022</v>
      </c>
      <c r="D88" s="227">
        <v>2021</v>
      </c>
      <c r="E88" s="227">
        <v>2020</v>
      </c>
      <c r="F88" s="227">
        <v>2019</v>
      </c>
      <c r="G88" s="227">
        <v>2018</v>
      </c>
      <c r="H88" s="24"/>
      <c r="I88" s="24"/>
      <c r="J88" s="24"/>
    </row>
    <row r="89" spans="2:18" x14ac:dyDescent="0.25">
      <c r="B89" s="46" t="s">
        <v>222</v>
      </c>
      <c r="C89" s="409">
        <f>C90/6</f>
        <v>0.5</v>
      </c>
      <c r="D89" s="69">
        <v>0.43</v>
      </c>
      <c r="E89" s="69">
        <v>0.28999999999999998</v>
      </c>
      <c r="F89" s="69">
        <v>0.38</v>
      </c>
      <c r="G89" s="69">
        <v>0.14000000000000001</v>
      </c>
    </row>
    <row r="90" spans="2:18" x14ac:dyDescent="0.25">
      <c r="B90" s="3" t="s">
        <v>223</v>
      </c>
      <c r="C90" s="396">
        <v>3</v>
      </c>
      <c r="D90" s="2">
        <v>3</v>
      </c>
      <c r="E90" s="2">
        <v>2</v>
      </c>
      <c r="F90" s="2">
        <v>3</v>
      </c>
      <c r="G90" s="2">
        <v>1</v>
      </c>
    </row>
    <row r="91" spans="2:18" x14ac:dyDescent="0.25">
      <c r="B91" s="42" t="s">
        <v>224</v>
      </c>
      <c r="C91" s="398">
        <v>3</v>
      </c>
      <c r="D91" s="52">
        <v>4</v>
      </c>
      <c r="E91" s="52">
        <v>5</v>
      </c>
      <c r="F91" s="52">
        <v>5</v>
      </c>
      <c r="G91" s="52">
        <v>6</v>
      </c>
    </row>
    <row r="92" spans="2:18" x14ac:dyDescent="0.25">
      <c r="B92" s="145" t="s">
        <v>225</v>
      </c>
      <c r="C92" s="48"/>
      <c r="D92" s="48"/>
      <c r="E92" s="48"/>
      <c r="F92" s="48"/>
      <c r="G92" s="48"/>
    </row>
    <row r="93" spans="2:18" x14ac:dyDescent="0.25">
      <c r="B93" s="145"/>
      <c r="C93" s="48"/>
      <c r="D93" s="48"/>
      <c r="E93" s="48"/>
      <c r="F93" s="48"/>
      <c r="G93" s="48"/>
    </row>
    <row r="95" spans="2:18" s="51" customFormat="1" ht="36.75" customHeight="1" x14ac:dyDescent="0.25">
      <c r="B95" s="234" t="s">
        <v>858</v>
      </c>
      <c r="C95" s="227">
        <v>2022</v>
      </c>
      <c r="D95" s="227">
        <v>2021</v>
      </c>
      <c r="E95" s="227">
        <v>2020</v>
      </c>
      <c r="F95" s="227">
        <v>2019</v>
      </c>
      <c r="G95" s="227">
        <v>2018</v>
      </c>
      <c r="H95" s="24"/>
      <c r="I95" s="24"/>
      <c r="J95" s="420"/>
    </row>
    <row r="96" spans="2:18" ht="17.25" x14ac:dyDescent="0.25">
      <c r="B96" s="46" t="s">
        <v>226</v>
      </c>
      <c r="C96" s="395">
        <f>(C64+C65)/C14</f>
        <v>1.6059957173447537E-2</v>
      </c>
      <c r="D96" s="123">
        <v>2.3E-2</v>
      </c>
      <c r="E96" s="123">
        <v>1.9E-2</v>
      </c>
      <c r="F96" s="123">
        <v>2.1000000000000001E-2</v>
      </c>
      <c r="G96" s="123">
        <v>1.9E-2</v>
      </c>
      <c r="J96" s="420"/>
    </row>
    <row r="97" spans="2:10" x14ac:dyDescent="0.25">
      <c r="B97" s="42" t="s">
        <v>227</v>
      </c>
      <c r="C97" s="399">
        <f>E14/C14</f>
        <v>0.2366167023554604</v>
      </c>
      <c r="D97" s="124">
        <v>0.218</v>
      </c>
      <c r="E97" s="124">
        <v>0.23</v>
      </c>
      <c r="F97" s="124">
        <v>0.24299999999999999</v>
      </c>
      <c r="G97" s="124">
        <v>0.23</v>
      </c>
      <c r="J97" s="254"/>
    </row>
    <row r="98" spans="2:10" x14ac:dyDescent="0.25">
      <c r="B98" s="145" t="s">
        <v>228</v>
      </c>
      <c r="J98" s="267"/>
    </row>
    <row r="99" spans="2:10" x14ac:dyDescent="0.25">
      <c r="B99" s="145"/>
    </row>
    <row r="100" spans="2:10" x14ac:dyDescent="0.25">
      <c r="B100" s="3"/>
      <c r="C100" s="131"/>
      <c r="D100" s="131"/>
      <c r="E100" s="131"/>
      <c r="F100" s="131"/>
      <c r="G100" s="131"/>
    </row>
    <row r="101" spans="2:10" s="51" customFormat="1" ht="35.25" customHeight="1" x14ac:dyDescent="0.25">
      <c r="B101" s="234" t="s">
        <v>229</v>
      </c>
      <c r="C101" s="227">
        <v>2022</v>
      </c>
      <c r="D101" s="227">
        <v>2021</v>
      </c>
      <c r="E101" s="227">
        <v>2020</v>
      </c>
      <c r="F101" s="227">
        <v>2019</v>
      </c>
      <c r="G101" s="227">
        <v>2018</v>
      </c>
      <c r="H101" s="24"/>
      <c r="I101" s="24"/>
      <c r="J101" s="24"/>
    </row>
    <row r="102" spans="2:10" x14ac:dyDescent="0.25">
      <c r="B102" s="340" t="s">
        <v>230</v>
      </c>
      <c r="C102" s="395">
        <f>43/C14</f>
        <v>4.6038543897216275E-2</v>
      </c>
      <c r="D102" s="123">
        <v>5.7000000000000002E-2</v>
      </c>
      <c r="E102" s="123">
        <v>6.9000000000000006E-2</v>
      </c>
      <c r="F102" s="123">
        <v>6.6000000000000003E-2</v>
      </c>
      <c r="G102" s="123">
        <v>5.6000000000000001E-2</v>
      </c>
    </row>
    <row r="103" spans="2:10" x14ac:dyDescent="0.25">
      <c r="B103" s="290"/>
      <c r="C103" s="416"/>
      <c r="D103" s="417"/>
      <c r="E103" s="417"/>
      <c r="F103" s="417"/>
      <c r="G103" s="417"/>
    </row>
    <row r="104" spans="2:10" x14ac:dyDescent="0.25">
      <c r="B104" s="145"/>
    </row>
    <row r="105" spans="2:10" ht="18.75" x14ac:dyDescent="0.25">
      <c r="B105" s="271" t="s">
        <v>562</v>
      </c>
    </row>
    <row r="106" spans="2:10" s="51" customFormat="1" ht="15.75" x14ac:dyDescent="0.25">
      <c r="C106" s="607"/>
      <c r="D106" s="607"/>
      <c r="E106" s="608" t="s">
        <v>181</v>
      </c>
      <c r="F106" s="608"/>
      <c r="G106" s="608"/>
      <c r="H106" s="235"/>
      <c r="I106" s="236"/>
      <c r="J106" s="24"/>
    </row>
    <row r="107" spans="2:10" s="51" customFormat="1" ht="30" customHeight="1" x14ac:dyDescent="0.25">
      <c r="B107" s="219" t="s">
        <v>231</v>
      </c>
      <c r="C107" s="230" t="s">
        <v>195</v>
      </c>
      <c r="D107" s="230" t="s">
        <v>196</v>
      </c>
      <c r="E107" s="230" t="s">
        <v>232</v>
      </c>
      <c r="F107" s="230" t="s">
        <v>233</v>
      </c>
      <c r="G107" s="230" t="s">
        <v>234</v>
      </c>
      <c r="H107" s="230" t="s">
        <v>235</v>
      </c>
      <c r="I107" s="237"/>
      <c r="J107" s="24"/>
    </row>
    <row r="108" spans="2:10" x14ac:dyDescent="0.25">
      <c r="B108" s="3" t="s">
        <v>190</v>
      </c>
      <c r="C108" s="413">
        <v>104</v>
      </c>
      <c r="D108" s="413">
        <v>231</v>
      </c>
      <c r="E108" s="414">
        <v>106</v>
      </c>
      <c r="F108" s="414">
        <v>173</v>
      </c>
      <c r="G108" s="414">
        <v>56</v>
      </c>
      <c r="H108" s="415">
        <f>(C108+D108)/C14</f>
        <v>0.35867237687366166</v>
      </c>
      <c r="I108" s="65"/>
    </row>
    <row r="109" spans="2:10" x14ac:dyDescent="0.25">
      <c r="B109" s="42" t="s">
        <v>192</v>
      </c>
      <c r="C109" s="360">
        <v>1</v>
      </c>
      <c r="D109" s="360">
        <v>5</v>
      </c>
      <c r="E109" s="360">
        <v>4</v>
      </c>
      <c r="F109" s="360">
        <v>2</v>
      </c>
      <c r="G109" s="360">
        <v>0</v>
      </c>
      <c r="H109" s="406">
        <f>(C109+D109)/C15</f>
        <v>0.17647058823529413</v>
      </c>
      <c r="I109" s="65"/>
    </row>
    <row r="110" spans="2:10" ht="17.25" x14ac:dyDescent="0.25">
      <c r="B110" s="3" t="s">
        <v>236</v>
      </c>
      <c r="C110" s="359">
        <v>0</v>
      </c>
      <c r="D110" s="359">
        <v>0</v>
      </c>
      <c r="E110" s="359">
        <v>0</v>
      </c>
      <c r="F110" s="359">
        <v>0</v>
      </c>
      <c r="G110" s="359">
        <v>0</v>
      </c>
      <c r="H110" s="407">
        <f>(C110+D110)/C16</f>
        <v>0</v>
      </c>
      <c r="I110" s="65"/>
    </row>
    <row r="111" spans="2:10" x14ac:dyDescent="0.25">
      <c r="B111" s="45" t="s">
        <v>166</v>
      </c>
      <c r="C111" s="387">
        <f>SUM(C108:C110)</f>
        <v>105</v>
      </c>
      <c r="D111" s="387">
        <f>SUM(D108:D110)</f>
        <v>236</v>
      </c>
      <c r="E111" s="387">
        <f>SUM(E108:E110)</f>
        <v>110</v>
      </c>
      <c r="F111" s="387">
        <f>SUM(F108:F110)</f>
        <v>175</v>
      </c>
      <c r="G111" s="387">
        <f>SUM(G108:G110)</f>
        <v>56</v>
      </c>
      <c r="H111" s="402">
        <f>(C111+D111)/C17</f>
        <v>0.34867075664621677</v>
      </c>
      <c r="I111" s="66"/>
    </row>
    <row r="112" spans="2:10" x14ac:dyDescent="0.25">
      <c r="B112" s="145" t="s">
        <v>831</v>
      </c>
      <c r="C112" s="61"/>
      <c r="D112" s="61"/>
      <c r="E112" s="61"/>
      <c r="F112" s="61"/>
      <c r="G112" s="61"/>
      <c r="H112" s="61"/>
      <c r="I112" s="65"/>
    </row>
    <row r="113" spans="2:11" x14ac:dyDescent="0.25">
      <c r="B113" s="145"/>
      <c r="C113" s="61"/>
      <c r="D113" s="61"/>
      <c r="E113" s="61"/>
      <c r="F113" s="61"/>
      <c r="G113" s="61"/>
      <c r="H113" s="61"/>
      <c r="I113" s="65"/>
    </row>
    <row r="115" spans="2:11" ht="21" x14ac:dyDescent="0.25">
      <c r="B115" s="270" t="s">
        <v>563</v>
      </c>
    </row>
    <row r="116" spans="2:11" s="51" customFormat="1" ht="15.75" x14ac:dyDescent="0.25">
      <c r="C116" s="607"/>
      <c r="D116" s="607"/>
      <c r="E116" s="608" t="s">
        <v>181</v>
      </c>
      <c r="F116" s="608"/>
      <c r="G116" s="608"/>
      <c r="H116" s="235"/>
      <c r="I116" s="236"/>
      <c r="J116" s="24"/>
    </row>
    <row r="117" spans="2:11" s="51" customFormat="1" ht="30" customHeight="1" x14ac:dyDescent="0.25">
      <c r="B117" s="219" t="s">
        <v>231</v>
      </c>
      <c r="C117" s="230" t="s">
        <v>195</v>
      </c>
      <c r="D117" s="230" t="s">
        <v>196</v>
      </c>
      <c r="E117" s="230" t="s">
        <v>237</v>
      </c>
      <c r="F117" s="230" t="s">
        <v>233</v>
      </c>
      <c r="G117" s="230" t="s">
        <v>234</v>
      </c>
      <c r="H117" s="230" t="s">
        <v>238</v>
      </c>
      <c r="I117" s="237"/>
      <c r="J117" s="24"/>
    </row>
    <row r="118" spans="2:11" x14ac:dyDescent="0.25">
      <c r="B118" s="3" t="s">
        <v>190</v>
      </c>
      <c r="C118" s="358">
        <v>41</v>
      </c>
      <c r="D118" s="358">
        <v>116</v>
      </c>
      <c r="E118" s="359">
        <v>24</v>
      </c>
      <c r="F118" s="359">
        <v>104</v>
      </c>
      <c r="G118" s="359">
        <v>29</v>
      </c>
      <c r="H118" s="407">
        <f>(C118+D118)/C14</f>
        <v>0.16809421841541755</v>
      </c>
      <c r="I118" s="65"/>
    </row>
    <row r="119" spans="2:11" x14ac:dyDescent="0.25">
      <c r="B119" s="42" t="s">
        <v>192</v>
      </c>
      <c r="C119" s="360">
        <v>2</v>
      </c>
      <c r="D119" s="360">
        <v>7</v>
      </c>
      <c r="E119" s="360">
        <v>2</v>
      </c>
      <c r="F119" s="360">
        <v>3</v>
      </c>
      <c r="G119" s="360">
        <v>2</v>
      </c>
      <c r="H119" s="406">
        <f>(C119+D119)/C15</f>
        <v>0.26470588235294118</v>
      </c>
      <c r="I119" s="65"/>
    </row>
    <row r="120" spans="2:11" ht="17.25" x14ac:dyDescent="0.25">
      <c r="B120" s="3" t="s">
        <v>193</v>
      </c>
      <c r="C120" s="359">
        <v>0</v>
      </c>
      <c r="D120" s="359">
        <v>0</v>
      </c>
      <c r="E120" s="359">
        <v>0</v>
      </c>
      <c r="F120" s="359">
        <v>0</v>
      </c>
      <c r="G120" s="359">
        <v>0</v>
      </c>
      <c r="H120" s="407">
        <f>(C120+D120)/C16</f>
        <v>0</v>
      </c>
      <c r="I120" s="65"/>
    </row>
    <row r="121" spans="2:11" x14ac:dyDescent="0.25">
      <c r="B121" s="45" t="s">
        <v>166</v>
      </c>
      <c r="C121" s="387">
        <f>SUM(C118:C120)</f>
        <v>43</v>
      </c>
      <c r="D121" s="387">
        <f>SUM(D118:D120)</f>
        <v>123</v>
      </c>
      <c r="E121" s="387">
        <f>SUM(E118:E120)</f>
        <v>26</v>
      </c>
      <c r="F121" s="387">
        <f>SUM(F118:F120)</f>
        <v>107</v>
      </c>
      <c r="G121" s="387">
        <f>SUM(G118:G120)</f>
        <v>31</v>
      </c>
      <c r="H121" s="402">
        <f>(C121+D121)/C17</f>
        <v>0.16973415132924335</v>
      </c>
      <c r="I121" s="66"/>
    </row>
    <row r="122" spans="2:11" x14ac:dyDescent="0.25">
      <c r="B122" s="145" t="s">
        <v>239</v>
      </c>
    </row>
    <row r="123" spans="2:11" x14ac:dyDescent="0.25">
      <c r="B123" s="145" t="s">
        <v>829</v>
      </c>
      <c r="C123" s="61"/>
      <c r="D123" s="61"/>
      <c r="E123" s="61"/>
      <c r="F123" s="61"/>
      <c r="G123" s="61"/>
      <c r="H123" s="61"/>
      <c r="I123" s="65"/>
    </row>
    <row r="124" spans="2:11" x14ac:dyDescent="0.25">
      <c r="B124" s="145"/>
      <c r="C124" s="61"/>
      <c r="D124" s="61"/>
      <c r="E124" s="61"/>
      <c r="F124" s="61"/>
      <c r="G124" s="61"/>
      <c r="H124" s="61"/>
      <c r="I124" s="65"/>
    </row>
    <row r="125" spans="2:11" x14ac:dyDescent="0.25">
      <c r="B125" s="3"/>
    </row>
    <row r="126" spans="2:11" ht="18.75" x14ac:dyDescent="0.25">
      <c r="B126" s="270" t="s">
        <v>564</v>
      </c>
      <c r="K126" s="335"/>
    </row>
    <row r="128" spans="2:11" s="51" customFormat="1" ht="15.75" x14ac:dyDescent="0.25">
      <c r="B128" s="338" t="s">
        <v>190</v>
      </c>
      <c r="C128" s="338"/>
      <c r="D128" s="338"/>
      <c r="E128" s="338"/>
      <c r="F128" s="230" t="s">
        <v>240</v>
      </c>
      <c r="G128" s="230" t="s">
        <v>241</v>
      </c>
      <c r="H128" s="233"/>
      <c r="I128" s="237"/>
      <c r="J128" s="24"/>
    </row>
    <row r="129" spans="2:12" s="67" customFormat="1" x14ac:dyDescent="0.25">
      <c r="B129" s="609" t="s">
        <v>566</v>
      </c>
      <c r="C129" s="609"/>
      <c r="D129" s="609"/>
      <c r="E129" s="609"/>
      <c r="F129" s="419">
        <v>9</v>
      </c>
      <c r="G129" s="361">
        <v>26</v>
      </c>
      <c r="H129" s="65"/>
      <c r="I129" s="68"/>
      <c r="J129" s="339"/>
    </row>
    <row r="130" spans="2:12" x14ac:dyDescent="0.25">
      <c r="B130" s="606" t="s">
        <v>567</v>
      </c>
      <c r="C130" s="606"/>
      <c r="D130" s="606"/>
      <c r="E130" s="606"/>
      <c r="F130" s="398">
        <v>4</v>
      </c>
      <c r="G130" s="398">
        <v>19</v>
      </c>
      <c r="H130" s="2"/>
      <c r="I130" s="65"/>
    </row>
    <row r="132" spans="2:12" s="51" customFormat="1" ht="15.75" x14ac:dyDescent="0.25">
      <c r="B132" s="610" t="s">
        <v>192</v>
      </c>
      <c r="C132" s="610"/>
      <c r="D132" s="610"/>
      <c r="E132" s="610"/>
      <c r="F132" s="230" t="s">
        <v>240</v>
      </c>
      <c r="G132" s="230" t="s">
        <v>241</v>
      </c>
      <c r="H132" s="233"/>
      <c r="I132" s="237"/>
      <c r="J132" s="24"/>
    </row>
    <row r="133" spans="2:12" s="67" customFormat="1" x14ac:dyDescent="0.25">
      <c r="B133" s="605" t="s">
        <v>566</v>
      </c>
      <c r="C133" s="605"/>
      <c r="D133" s="605"/>
      <c r="E133" s="605"/>
      <c r="F133" s="419">
        <v>0</v>
      </c>
      <c r="G133" s="361">
        <v>0</v>
      </c>
      <c r="H133" s="65"/>
      <c r="I133" s="68"/>
      <c r="J133" s="339"/>
    </row>
    <row r="134" spans="2:12" x14ac:dyDescent="0.25">
      <c r="B134" s="606" t="s">
        <v>567</v>
      </c>
      <c r="C134" s="606"/>
      <c r="D134" s="606"/>
      <c r="E134" s="606"/>
      <c r="F134" s="398">
        <v>0</v>
      </c>
      <c r="G134" s="398">
        <v>0</v>
      </c>
      <c r="H134" s="2"/>
      <c r="I134" s="65"/>
    </row>
    <row r="135" spans="2:12" x14ac:dyDescent="0.25">
      <c r="B135" s="335"/>
      <c r="C135" s="335"/>
      <c r="F135" s="61"/>
      <c r="G135" s="61"/>
      <c r="H135" s="61"/>
      <c r="I135" s="65"/>
    </row>
    <row r="136" spans="2:12" s="51" customFormat="1" ht="18" x14ac:dyDescent="0.25">
      <c r="B136" s="610" t="s">
        <v>242</v>
      </c>
      <c r="C136" s="610"/>
      <c r="D136" s="610"/>
      <c r="E136" s="610"/>
      <c r="F136" s="230" t="s">
        <v>240</v>
      </c>
      <c r="G136" s="230" t="s">
        <v>241</v>
      </c>
      <c r="H136" s="233"/>
      <c r="I136" s="237"/>
      <c r="J136" s="24"/>
    </row>
    <row r="137" spans="2:12" s="67" customFormat="1" x14ac:dyDescent="0.25">
      <c r="B137" s="605" t="s">
        <v>566</v>
      </c>
      <c r="C137" s="605"/>
      <c r="D137" s="605"/>
      <c r="E137" s="605"/>
      <c r="F137" s="419">
        <v>0</v>
      </c>
      <c r="G137" s="361">
        <v>0</v>
      </c>
      <c r="H137" s="65"/>
      <c r="I137" s="68"/>
      <c r="J137" s="339"/>
    </row>
    <row r="138" spans="2:12" x14ac:dyDescent="0.25">
      <c r="B138" s="606" t="s">
        <v>567</v>
      </c>
      <c r="C138" s="606"/>
      <c r="D138" s="606"/>
      <c r="E138" s="606"/>
      <c r="F138" s="398">
        <v>0</v>
      </c>
      <c r="G138" s="398">
        <v>0</v>
      </c>
      <c r="H138" s="2"/>
      <c r="I138" s="65"/>
    </row>
    <row r="139" spans="2:12" x14ac:dyDescent="0.25">
      <c r="B139" s="147" t="s">
        <v>831</v>
      </c>
      <c r="C139" s="335"/>
      <c r="F139" s="61"/>
      <c r="G139" s="61"/>
      <c r="H139" s="61"/>
      <c r="I139" s="65"/>
    </row>
    <row r="140" spans="2:12" x14ac:dyDescent="0.25">
      <c r="B140" s="147"/>
      <c r="C140" s="335"/>
      <c r="F140" s="61"/>
      <c r="G140" s="61"/>
      <c r="H140" s="61"/>
      <c r="I140" s="65"/>
    </row>
    <row r="141" spans="2:12" x14ac:dyDescent="0.25">
      <c r="B141" s="147"/>
      <c r="C141" s="335"/>
      <c r="F141" s="61"/>
      <c r="G141" s="61"/>
      <c r="H141" s="61"/>
      <c r="I141" s="65"/>
    </row>
    <row r="142" spans="2:12" ht="18.75" x14ac:dyDescent="0.25">
      <c r="B142" s="270" t="s">
        <v>565</v>
      </c>
      <c r="C142" s="335"/>
      <c r="F142" s="61"/>
      <c r="G142" s="61"/>
      <c r="H142" s="61"/>
      <c r="I142" s="65"/>
    </row>
    <row r="143" spans="2:12" x14ac:dyDescent="0.25">
      <c r="B143" s="147"/>
      <c r="C143" s="335"/>
      <c r="F143" s="61"/>
      <c r="G143" s="61"/>
      <c r="H143" s="61"/>
      <c r="I143" s="65"/>
    </row>
    <row r="144" spans="2:12" s="51" customFormat="1" ht="15.75" x14ac:dyDescent="0.25">
      <c r="B144" s="219" t="s">
        <v>859</v>
      </c>
      <c r="C144" s="227">
        <v>2022</v>
      </c>
      <c r="D144" s="468"/>
      <c r="E144" s="468"/>
      <c r="F144" s="468"/>
      <c r="G144" s="468"/>
      <c r="H144" s="221">
        <v>2018</v>
      </c>
      <c r="I144" s="221"/>
      <c r="J144" s="24"/>
      <c r="K144" s="24"/>
      <c r="L144" s="24"/>
    </row>
    <row r="145" spans="2:10" s="425" customFormat="1" ht="17.25" customHeight="1" x14ac:dyDescent="0.25">
      <c r="B145" s="423" t="s">
        <v>860</v>
      </c>
      <c r="C145" s="2">
        <v>87</v>
      </c>
      <c r="D145" s="469"/>
      <c r="E145" s="469"/>
      <c r="F145" s="469"/>
      <c r="G145" s="469"/>
      <c r="I145" s="94"/>
    </row>
    <row r="146" spans="2:10" x14ac:dyDescent="0.25">
      <c r="B146" s="50" t="s">
        <v>861</v>
      </c>
      <c r="C146" s="50">
        <v>87</v>
      </c>
      <c r="D146" s="469"/>
      <c r="E146" s="469"/>
      <c r="F146" s="356"/>
      <c r="G146" s="356"/>
      <c r="H146" s="425"/>
      <c r="I146" s="254"/>
      <c r="J146" s="425"/>
    </row>
    <row r="147" spans="2:10" ht="17.25" x14ac:dyDescent="0.25">
      <c r="B147" s="273" t="s">
        <v>1072</v>
      </c>
      <c r="C147" s="273">
        <v>93</v>
      </c>
      <c r="D147" s="356"/>
      <c r="E147" s="356"/>
      <c r="F147" s="356"/>
      <c r="G147" s="356"/>
      <c r="H147" s="425"/>
      <c r="I147" s="254"/>
      <c r="J147" s="425"/>
    </row>
    <row r="148" spans="2:10" x14ac:dyDescent="0.25">
      <c r="B148" s="273" t="s">
        <v>862</v>
      </c>
      <c r="C148" s="418">
        <v>90</v>
      </c>
      <c r="D148" s="356"/>
      <c r="E148" s="356"/>
      <c r="F148" s="356"/>
      <c r="G148" s="356"/>
      <c r="H148" s="425"/>
      <c r="I148" s="425"/>
      <c r="J148" s="425"/>
    </row>
    <row r="149" spans="2:10" x14ac:dyDescent="0.25">
      <c r="B149" s="273" t="s">
        <v>863</v>
      </c>
      <c r="C149" s="418">
        <v>98</v>
      </c>
      <c r="D149" s="356"/>
      <c r="E149" s="356"/>
      <c r="F149" s="356"/>
      <c r="G149" s="356"/>
      <c r="H149" s="425"/>
      <c r="I149" s="425"/>
      <c r="J149" s="425"/>
    </row>
    <row r="150" spans="2:10" x14ac:dyDescent="0.25">
      <c r="B150" s="273" t="s">
        <v>864</v>
      </c>
      <c r="C150" s="418">
        <v>95</v>
      </c>
      <c r="D150" s="356"/>
      <c r="E150" s="356"/>
      <c r="F150" s="356"/>
      <c r="G150" s="356"/>
      <c r="H150" s="425"/>
      <c r="I150" s="425"/>
      <c r="J150" s="425"/>
    </row>
    <row r="151" spans="2:10" x14ac:dyDescent="0.25">
      <c r="B151" s="146" t="s">
        <v>1073</v>
      </c>
      <c r="D151" s="425"/>
      <c r="E151" s="425"/>
      <c r="F151" s="425"/>
      <c r="G151" s="425"/>
      <c r="H151" s="425"/>
      <c r="I151" s="425"/>
      <c r="J151" s="425"/>
    </row>
  </sheetData>
  <sheetProtection algorithmName="SHA-512" hashValue="mXvf+1+8TI5rX0Th/GFDCIVE3Td/CCOrm3u3lWOqZ2RclVPZ5CEr4BzwLzM6TpoQq6/Hux5pKb+9ZzLLi/Q6QA==" saltValue="fG2vVq3AZTdhJq2wdEZePw==" spinCount="100000" sheet="1" objects="1" scenarios="1"/>
  <mergeCells count="24">
    <mergeCell ref="C61:F61"/>
    <mergeCell ref="G61:I61"/>
    <mergeCell ref="C69:F69"/>
    <mergeCell ref="G69:I69"/>
    <mergeCell ref="B8:C8"/>
    <mergeCell ref="E12:F12"/>
    <mergeCell ref="G12:I12"/>
    <mergeCell ref="C53:F53"/>
    <mergeCell ref="G53:I53"/>
    <mergeCell ref="J69:K69"/>
    <mergeCell ref="C77:F77"/>
    <mergeCell ref="G77:I77"/>
    <mergeCell ref="B134:E134"/>
    <mergeCell ref="B136:E136"/>
    <mergeCell ref="C106:D106"/>
    <mergeCell ref="E106:G106"/>
    <mergeCell ref="B137:E137"/>
    <mergeCell ref="B138:E138"/>
    <mergeCell ref="C116:D116"/>
    <mergeCell ref="E116:G116"/>
    <mergeCell ref="B129:E129"/>
    <mergeCell ref="B130:E130"/>
    <mergeCell ref="B132:E132"/>
    <mergeCell ref="B133:E133"/>
  </mergeCells>
  <hyperlinks>
    <hyperlink ref="F3" location="Contents!A1" display="CONTENTS TAB" xr:uid="{5477ABB5-B776-47F9-BE3C-E87167CF04E2}"/>
  </hyperlinks>
  <pageMargins left="0.7" right="0.7" top="0.75" bottom="0.75" header="0.3" footer="0.3"/>
  <pageSetup paperSize="8" scale="43" orientation="portrait" horizontalDpi="1200" verticalDpi="1200" r:id="rId1"/>
  <ignoredErrors>
    <ignoredError sqref="D17" formula="1"/>
    <ignoredError sqref="C29:D2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8DE-40E1-4E20-9FA7-246859E092B8}">
  <sheetPr>
    <pageSetUpPr fitToPage="1"/>
  </sheetPr>
  <dimension ref="A2:P62"/>
  <sheetViews>
    <sheetView showGridLines="0" showRowColHeaders="0" zoomScale="80" zoomScaleNormal="80" workbookViewId="0"/>
  </sheetViews>
  <sheetFormatPr defaultRowHeight="15" x14ac:dyDescent="0.25"/>
  <cols>
    <col min="1" max="1" width="4.140625" customWidth="1"/>
    <col min="2" max="2" width="140.7109375" customWidth="1"/>
    <col min="3" max="3" width="13.140625" customWidth="1"/>
    <col min="4" max="4" width="11.42578125" customWidth="1"/>
    <col min="5" max="5" width="13.140625" style="425" customWidth="1"/>
    <col min="6" max="6" width="12.5703125" style="425" customWidth="1"/>
    <col min="7" max="8" width="12.28515625" style="425" customWidth="1"/>
    <col min="9" max="9" width="10.42578125" customWidth="1"/>
  </cols>
  <sheetData>
    <row r="2" spans="2:14" x14ac:dyDescent="0.25">
      <c r="D2" s="5" t="s">
        <v>553</v>
      </c>
    </row>
    <row r="3" spans="2:14" x14ac:dyDescent="0.25">
      <c r="D3" s="185" t="s">
        <v>32</v>
      </c>
    </row>
    <row r="5" spans="2:14" x14ac:dyDescent="0.25">
      <c r="I5" s="59"/>
    </row>
    <row r="8" spans="2:14" ht="21" customHeight="1" x14ac:dyDescent="0.25">
      <c r="B8" s="616" t="s">
        <v>913</v>
      </c>
      <c r="C8" s="616"/>
      <c r="D8" s="616"/>
      <c r="E8" s="450"/>
      <c r="F8" s="450"/>
      <c r="G8" s="450"/>
      <c r="H8" s="254"/>
    </row>
    <row r="9" spans="2:14" ht="21" customHeight="1" x14ac:dyDescent="0.25">
      <c r="B9" s="451"/>
      <c r="C9" s="451"/>
      <c r="D9" s="451"/>
      <c r="E9" s="451"/>
      <c r="F9" s="451"/>
      <c r="G9" s="451"/>
      <c r="H9" s="452"/>
    </row>
    <row r="10" spans="2:14" ht="15.75" x14ac:dyDescent="0.25">
      <c r="B10" s="219" t="s">
        <v>865</v>
      </c>
      <c r="C10" s="219">
        <v>2022</v>
      </c>
      <c r="D10" s="227">
        <v>2021</v>
      </c>
      <c r="E10" s="227">
        <v>2020</v>
      </c>
      <c r="F10" s="227">
        <v>2019</v>
      </c>
      <c r="G10" s="227">
        <v>2018</v>
      </c>
      <c r="H10" s="453"/>
      <c r="I10" s="458"/>
      <c r="J10" s="28"/>
      <c r="K10" s="425"/>
      <c r="L10" s="425"/>
      <c r="M10" s="425"/>
    </row>
    <row r="11" spans="2:14" x14ac:dyDescent="0.25">
      <c r="B11" s="3" t="s">
        <v>390</v>
      </c>
      <c r="C11" s="313">
        <v>0</v>
      </c>
      <c r="D11" s="77">
        <v>1</v>
      </c>
      <c r="E11" s="77">
        <v>3</v>
      </c>
      <c r="F11" s="77">
        <v>2</v>
      </c>
      <c r="G11" s="77">
        <v>1</v>
      </c>
      <c r="H11" s="77"/>
      <c r="I11" s="459"/>
      <c r="J11" s="425"/>
      <c r="K11" s="425"/>
      <c r="L11" s="425"/>
      <c r="M11" s="425"/>
    </row>
    <row r="12" spans="2:14" x14ac:dyDescent="0.25">
      <c r="B12" s="50" t="s">
        <v>391</v>
      </c>
      <c r="C12" s="418">
        <v>0</v>
      </c>
      <c r="D12" s="152">
        <v>0</v>
      </c>
      <c r="E12" s="78">
        <v>1</v>
      </c>
      <c r="F12" s="78">
        <v>0</v>
      </c>
      <c r="G12" s="78">
        <v>0</v>
      </c>
      <c r="H12" s="77"/>
      <c r="I12" s="255"/>
    </row>
    <row r="13" spans="2:14" x14ac:dyDescent="0.25">
      <c r="B13" s="352"/>
      <c r="C13" s="353"/>
      <c r="D13" s="479"/>
      <c r="E13" s="480"/>
      <c r="F13" s="480"/>
      <c r="G13" s="480"/>
      <c r="H13" s="77"/>
      <c r="I13" s="255"/>
    </row>
    <row r="14" spans="2:14" x14ac:dyDescent="0.25">
      <c r="D14" s="207"/>
      <c r="E14" s="77"/>
      <c r="F14" s="77"/>
      <c r="G14" s="77"/>
      <c r="H14" s="77"/>
      <c r="I14" s="255"/>
    </row>
    <row r="15" spans="2:14" ht="15.75" x14ac:dyDescent="0.25">
      <c r="B15" s="219" t="s">
        <v>867</v>
      </c>
      <c r="C15" s="219">
        <v>2022</v>
      </c>
      <c r="D15" s="227">
        <v>2021</v>
      </c>
      <c r="E15" s="227">
        <v>2020</v>
      </c>
      <c r="F15" s="227">
        <v>2019</v>
      </c>
      <c r="G15" s="227">
        <v>2018</v>
      </c>
      <c r="H15" s="453"/>
      <c r="I15" s="458"/>
      <c r="J15" s="109"/>
      <c r="K15" s="109"/>
      <c r="L15" s="109"/>
      <c r="M15" s="109"/>
      <c r="N15" s="112"/>
    </row>
    <row r="16" spans="2:14" x14ac:dyDescent="0.25">
      <c r="B16" s="46" t="s">
        <v>392</v>
      </c>
      <c r="C16" s="455">
        <v>0</v>
      </c>
      <c r="D16" s="166">
        <v>1</v>
      </c>
      <c r="E16" s="167">
        <v>0.66</v>
      </c>
      <c r="F16" s="167">
        <v>1</v>
      </c>
      <c r="G16" s="167">
        <v>0</v>
      </c>
      <c r="H16" s="167"/>
      <c r="I16" s="425"/>
      <c r="J16" s="425"/>
      <c r="K16" s="425"/>
      <c r="L16" s="425"/>
      <c r="M16" s="425"/>
    </row>
    <row r="17" spans="1:13" ht="17.25" x14ac:dyDescent="0.25">
      <c r="B17" s="3" t="s">
        <v>393</v>
      </c>
      <c r="C17" s="456">
        <v>0</v>
      </c>
      <c r="D17" s="167">
        <v>0</v>
      </c>
      <c r="E17" s="168" t="s">
        <v>394</v>
      </c>
      <c r="F17" s="168">
        <v>0</v>
      </c>
      <c r="G17" s="168">
        <v>0</v>
      </c>
      <c r="H17" s="167"/>
      <c r="I17" s="425"/>
      <c r="J17" s="425"/>
      <c r="K17" s="425"/>
      <c r="L17" s="425"/>
      <c r="M17" s="425"/>
    </row>
    <row r="18" spans="1:13" x14ac:dyDescent="0.25">
      <c r="B18" s="42" t="s">
        <v>395</v>
      </c>
      <c r="C18" s="457">
        <v>0</v>
      </c>
      <c r="D18" s="168">
        <v>0</v>
      </c>
      <c r="E18" s="168">
        <v>0</v>
      </c>
      <c r="F18" s="168">
        <v>0</v>
      </c>
      <c r="G18" s="168">
        <v>1</v>
      </c>
      <c r="H18" s="167"/>
      <c r="I18" s="425"/>
      <c r="J18" s="425"/>
      <c r="K18" s="425"/>
      <c r="L18" s="425"/>
      <c r="M18" s="425"/>
    </row>
    <row r="19" spans="1:13" x14ac:dyDescent="0.25">
      <c r="B19" s="145" t="s">
        <v>396</v>
      </c>
      <c r="C19" s="145"/>
      <c r="D19" s="167"/>
      <c r="E19" s="167"/>
      <c r="F19" s="167"/>
      <c r="G19" s="167"/>
      <c r="H19" s="167"/>
      <c r="I19" s="425"/>
      <c r="J19" s="425"/>
      <c r="K19" s="425"/>
      <c r="L19" s="425"/>
      <c r="M19" s="425"/>
    </row>
    <row r="20" spans="1:13" x14ac:dyDescent="0.25">
      <c r="B20" s="145"/>
      <c r="C20" s="145"/>
      <c r="D20" s="167"/>
      <c r="E20" s="167"/>
      <c r="F20" s="167"/>
      <c r="G20" s="167"/>
      <c r="H20" s="167"/>
      <c r="I20" s="465"/>
      <c r="J20" s="465"/>
      <c r="K20" s="465"/>
      <c r="L20" s="465"/>
      <c r="M20" s="465"/>
    </row>
    <row r="21" spans="1:13" x14ac:dyDescent="0.25">
      <c r="B21" s="49"/>
      <c r="C21" s="49"/>
      <c r="I21" s="425"/>
      <c r="J21" s="425"/>
      <c r="K21" s="425"/>
      <c r="L21" s="425"/>
      <c r="M21" s="425"/>
    </row>
    <row r="22" spans="1:13" ht="15.75" x14ac:dyDescent="0.25">
      <c r="A22" s="329"/>
      <c r="B22" s="219" t="s">
        <v>876</v>
      </c>
      <c r="C22" s="219">
        <v>2022</v>
      </c>
      <c r="D22" s="227">
        <v>2021</v>
      </c>
      <c r="E22" s="98"/>
      <c r="F22" s="98"/>
      <c r="G22" s="98"/>
      <c r="H22" s="98"/>
      <c r="I22" s="458"/>
      <c r="J22" s="94"/>
      <c r="K22" s="425"/>
      <c r="L22" s="425"/>
      <c r="M22" s="425"/>
    </row>
    <row r="23" spans="1:13" s="67" customFormat="1" x14ac:dyDescent="0.25">
      <c r="B23" s="119" t="s">
        <v>397</v>
      </c>
      <c r="C23" s="454">
        <v>1</v>
      </c>
      <c r="D23" s="169">
        <v>1</v>
      </c>
      <c r="E23" s="68"/>
      <c r="F23" s="68"/>
      <c r="G23" s="68"/>
      <c r="H23" s="68"/>
      <c r="I23" s="458"/>
      <c r="J23" s="426"/>
      <c r="K23" s="426"/>
      <c r="L23" s="426"/>
      <c r="M23" s="426"/>
    </row>
    <row r="24" spans="1:13" s="67" customFormat="1" x14ac:dyDescent="0.25">
      <c r="B24" s="120" t="s">
        <v>875</v>
      </c>
      <c r="C24" s="478">
        <v>1</v>
      </c>
      <c r="D24" s="153">
        <v>1</v>
      </c>
      <c r="E24" s="426"/>
      <c r="F24" s="68"/>
      <c r="G24" s="68"/>
      <c r="H24" s="426"/>
      <c r="I24" s="458"/>
      <c r="J24" s="426"/>
      <c r="K24" s="426"/>
      <c r="L24" s="426"/>
      <c r="M24" s="426"/>
    </row>
    <row r="25" spans="1:13" s="67" customFormat="1" x14ac:dyDescent="0.25">
      <c r="B25" s="375"/>
      <c r="C25" s="484"/>
      <c r="D25" s="485"/>
      <c r="E25" s="466"/>
      <c r="F25" s="68"/>
      <c r="G25" s="68"/>
      <c r="H25" s="466"/>
      <c r="I25" s="458"/>
      <c r="J25" s="466"/>
      <c r="K25" s="466"/>
      <c r="L25" s="466"/>
      <c r="M25" s="466"/>
    </row>
    <row r="26" spans="1:13" s="67" customFormat="1" x14ac:dyDescent="0.25">
      <c r="B26" s="375"/>
      <c r="C26" s="484"/>
      <c r="D26" s="485"/>
      <c r="E26" s="466"/>
      <c r="F26" s="68"/>
      <c r="G26" s="68"/>
      <c r="H26" s="466"/>
      <c r="I26" s="458"/>
      <c r="J26" s="466"/>
      <c r="K26" s="466"/>
      <c r="L26" s="466"/>
      <c r="M26" s="466"/>
    </row>
    <row r="27" spans="1:13" s="67" customFormat="1" ht="15.75" x14ac:dyDescent="0.25">
      <c r="B27" s="219" t="s">
        <v>879</v>
      </c>
      <c r="C27" s="219">
        <v>2022</v>
      </c>
      <c r="D27" s="227">
        <v>2021</v>
      </c>
      <c r="E27" s="466"/>
      <c r="F27" s="68"/>
      <c r="G27" s="68"/>
      <c r="H27" s="466"/>
      <c r="I27" s="458"/>
      <c r="J27" s="466"/>
      <c r="K27" s="466"/>
      <c r="L27" s="466"/>
      <c r="M27" s="466"/>
    </row>
    <row r="28" spans="1:13" x14ac:dyDescent="0.25">
      <c r="B28" s="3" t="s">
        <v>398</v>
      </c>
      <c r="C28" s="313">
        <v>71</v>
      </c>
      <c r="D28" s="2">
        <v>67</v>
      </c>
      <c r="E28" s="48"/>
      <c r="F28" s="48"/>
      <c r="G28" s="267"/>
      <c r="H28" s="48"/>
      <c r="I28" s="267"/>
      <c r="J28" s="425"/>
      <c r="K28" s="425"/>
      <c r="L28" s="425"/>
      <c r="M28" s="425"/>
    </row>
    <row r="29" spans="1:13" x14ac:dyDescent="0.25">
      <c r="B29" s="50" t="s">
        <v>399</v>
      </c>
      <c r="C29" s="418">
        <v>337</v>
      </c>
      <c r="D29" s="135">
        <v>239</v>
      </c>
      <c r="E29" s="2"/>
      <c r="F29" s="2"/>
      <c r="G29" s="2"/>
      <c r="H29" s="2"/>
      <c r="I29" s="255"/>
    </row>
    <row r="30" spans="1:13" x14ac:dyDescent="0.25">
      <c r="B30" s="352"/>
      <c r="C30" s="353"/>
      <c r="D30" s="481"/>
      <c r="E30" s="2"/>
      <c r="F30" s="2"/>
      <c r="G30" s="2"/>
      <c r="H30" s="2"/>
    </row>
    <row r="31" spans="1:13" x14ac:dyDescent="0.25">
      <c r="B31" s="79"/>
      <c r="C31" s="79"/>
      <c r="D31" s="134"/>
      <c r="I31" s="118"/>
      <c r="J31" s="67"/>
      <c r="K31" s="67"/>
    </row>
    <row r="32" spans="1:13" ht="15.75" x14ac:dyDescent="0.25">
      <c r="B32" s="219" t="s">
        <v>877</v>
      </c>
      <c r="C32" s="219">
        <v>2022</v>
      </c>
      <c r="D32" s="227">
        <v>2021</v>
      </c>
      <c r="E32" s="98"/>
      <c r="F32" s="482"/>
      <c r="G32" s="98"/>
      <c r="H32" s="98"/>
      <c r="I32" s="29"/>
      <c r="J32" s="94"/>
      <c r="K32" s="426"/>
      <c r="L32" s="425"/>
      <c r="M32" s="425"/>
    </row>
    <row r="33" spans="2:16" x14ac:dyDescent="0.25">
      <c r="B33" s="3" t="s">
        <v>400</v>
      </c>
      <c r="C33" s="313">
        <v>0</v>
      </c>
      <c r="D33" s="2">
        <v>0</v>
      </c>
      <c r="E33" s="48"/>
      <c r="F33" s="48"/>
      <c r="G33" s="48"/>
      <c r="H33" s="48"/>
      <c r="I33" s="426"/>
      <c r="J33" s="94"/>
      <c r="K33" s="426"/>
      <c r="L33" s="425"/>
      <c r="M33" s="425"/>
    </row>
    <row r="34" spans="2:16" x14ac:dyDescent="0.25">
      <c r="B34" s="50" t="s">
        <v>401</v>
      </c>
      <c r="C34" s="418">
        <v>0</v>
      </c>
      <c r="D34" s="135">
        <v>0</v>
      </c>
      <c r="E34" s="2"/>
      <c r="F34" s="2"/>
      <c r="G34" s="2"/>
      <c r="H34" s="2"/>
      <c r="I34" s="67"/>
      <c r="J34" s="67"/>
      <c r="K34" s="67"/>
    </row>
    <row r="35" spans="2:16" x14ac:dyDescent="0.25">
      <c r="B35" s="50" t="s">
        <v>402</v>
      </c>
      <c r="C35" s="418">
        <v>0</v>
      </c>
      <c r="D35" s="135">
        <v>0</v>
      </c>
      <c r="E35" s="2"/>
      <c r="F35" s="2"/>
      <c r="G35" s="2"/>
      <c r="H35" s="2"/>
      <c r="I35" s="67"/>
      <c r="J35" s="67"/>
      <c r="K35" s="67"/>
    </row>
    <row r="36" spans="2:16" x14ac:dyDescent="0.25">
      <c r="B36" s="50" t="s">
        <v>403</v>
      </c>
      <c r="C36" s="418">
        <v>0</v>
      </c>
      <c r="D36" s="78">
        <v>0</v>
      </c>
      <c r="E36" s="77"/>
      <c r="F36" s="77"/>
      <c r="G36" s="77"/>
      <c r="H36" s="77"/>
      <c r="I36" s="65"/>
      <c r="J36" s="65"/>
      <c r="K36" s="426"/>
      <c r="L36" s="425"/>
      <c r="M36" s="425"/>
    </row>
    <row r="37" spans="2:16" x14ac:dyDescent="0.25">
      <c r="B37" s="50" t="s">
        <v>868</v>
      </c>
      <c r="C37" s="418">
        <v>0</v>
      </c>
      <c r="D37" s="78">
        <v>0</v>
      </c>
      <c r="E37" s="77"/>
      <c r="F37" s="77"/>
      <c r="G37" s="77"/>
      <c r="H37" s="77"/>
      <c r="I37" s="65"/>
      <c r="J37" s="65"/>
      <c r="K37" s="426"/>
      <c r="L37" s="425"/>
      <c r="M37" s="425"/>
    </row>
    <row r="38" spans="2:16" x14ac:dyDescent="0.25">
      <c r="B38" s="352"/>
      <c r="C38" s="353"/>
      <c r="D38" s="480"/>
      <c r="E38" s="77"/>
      <c r="F38" s="77"/>
      <c r="G38" s="77"/>
      <c r="H38" s="77"/>
      <c r="I38" s="65"/>
      <c r="J38" s="65"/>
      <c r="K38" s="466"/>
      <c r="L38" s="465"/>
      <c r="M38" s="465"/>
    </row>
    <row r="39" spans="2:16" x14ac:dyDescent="0.25">
      <c r="C39" s="255"/>
      <c r="D39" s="77"/>
      <c r="E39" s="77"/>
      <c r="F39" s="77"/>
      <c r="G39" s="77"/>
      <c r="H39" s="77"/>
      <c r="I39" s="65"/>
      <c r="J39" s="65"/>
      <c r="K39" s="426"/>
      <c r="L39" s="425"/>
      <c r="M39" s="425"/>
    </row>
    <row r="40" spans="2:16" ht="15.75" x14ac:dyDescent="0.25">
      <c r="B40" s="219" t="s">
        <v>878</v>
      </c>
      <c r="C40" s="219">
        <v>2022</v>
      </c>
      <c r="D40" s="227">
        <v>2021</v>
      </c>
      <c r="E40" s="83"/>
      <c r="F40" s="483"/>
      <c r="G40" s="83"/>
      <c r="H40" s="83"/>
      <c r="I40" s="29"/>
      <c r="J40" s="29"/>
      <c r="K40" s="426"/>
      <c r="L40" s="425"/>
      <c r="M40" s="425"/>
    </row>
    <row r="41" spans="2:16" x14ac:dyDescent="0.25">
      <c r="B41" s="3" t="s">
        <v>404</v>
      </c>
      <c r="C41" s="313">
        <v>0</v>
      </c>
      <c r="D41" s="2">
        <v>0</v>
      </c>
      <c r="E41" s="48"/>
      <c r="F41" s="48"/>
      <c r="G41" s="48"/>
      <c r="H41" s="48"/>
      <c r="I41" s="426"/>
      <c r="J41" s="426"/>
      <c r="K41" s="426"/>
      <c r="L41" s="425"/>
      <c r="M41" s="425"/>
    </row>
    <row r="42" spans="2:16" x14ac:dyDescent="0.25">
      <c r="B42" s="50" t="s">
        <v>405</v>
      </c>
      <c r="C42" s="418">
        <v>0</v>
      </c>
      <c r="D42" s="135">
        <v>0</v>
      </c>
      <c r="E42" s="2"/>
      <c r="F42" s="2"/>
      <c r="G42" s="2"/>
      <c r="H42" s="2"/>
      <c r="I42" s="67"/>
      <c r="J42" s="67"/>
      <c r="K42" s="67"/>
    </row>
    <row r="43" spans="2:16" x14ac:dyDescent="0.25">
      <c r="B43" s="50" t="s">
        <v>271</v>
      </c>
      <c r="C43" s="418">
        <v>0</v>
      </c>
      <c r="D43" s="135">
        <v>0</v>
      </c>
      <c r="E43" s="2"/>
      <c r="F43" s="2"/>
      <c r="G43" s="2"/>
      <c r="H43" s="2"/>
      <c r="I43" s="67"/>
      <c r="J43" s="67"/>
      <c r="K43" s="67"/>
    </row>
    <row r="44" spans="2:16" x14ac:dyDescent="0.25">
      <c r="B44" s="50" t="s">
        <v>406</v>
      </c>
      <c r="C44" s="418">
        <v>0</v>
      </c>
      <c r="D44" s="78">
        <v>0</v>
      </c>
      <c r="E44" s="77"/>
      <c r="F44" s="77"/>
      <c r="G44" s="77"/>
      <c r="H44" s="77"/>
      <c r="I44" s="65"/>
      <c r="J44" s="65"/>
      <c r="K44" s="426"/>
      <c r="L44" s="425"/>
      <c r="M44" s="425"/>
    </row>
    <row r="47" spans="2:16" ht="15.75" x14ac:dyDescent="0.25">
      <c r="B47" s="219" t="s">
        <v>828</v>
      </c>
      <c r="C47" s="227">
        <v>2022</v>
      </c>
      <c r="D47" s="227">
        <v>2021</v>
      </c>
      <c r="E47" s="227">
        <v>2020</v>
      </c>
      <c r="F47" s="227">
        <v>2019</v>
      </c>
      <c r="G47" s="227">
        <v>2018</v>
      </c>
      <c r="H47" s="83">
        <v>2018</v>
      </c>
      <c r="I47" s="94"/>
      <c r="J47" s="94"/>
      <c r="K47" s="94"/>
      <c r="L47" s="94"/>
      <c r="M47" s="110"/>
      <c r="N47" s="110"/>
      <c r="O47" s="110"/>
      <c r="P47" s="110"/>
    </row>
    <row r="48" spans="2:16" ht="17.25" x14ac:dyDescent="0.25">
      <c r="B48" s="79" t="s">
        <v>267</v>
      </c>
      <c r="C48" s="179" t="s">
        <v>873</v>
      </c>
      <c r="D48" s="179">
        <v>6</v>
      </c>
      <c r="E48" s="97">
        <v>7</v>
      </c>
      <c r="F48" s="97">
        <v>4</v>
      </c>
      <c r="G48" s="97">
        <v>8</v>
      </c>
      <c r="H48" s="192"/>
    </row>
    <row r="49" spans="2:16" ht="17.25" x14ac:dyDescent="0.25">
      <c r="B49" s="80" t="s">
        <v>268</v>
      </c>
      <c r="C49" s="96" t="s">
        <v>874</v>
      </c>
      <c r="D49" s="96">
        <v>1</v>
      </c>
      <c r="E49" s="96">
        <v>0</v>
      </c>
      <c r="F49" s="96">
        <v>0</v>
      </c>
      <c r="G49" s="96">
        <v>0</v>
      </c>
      <c r="H49" s="192"/>
    </row>
    <row r="50" spans="2:16" x14ac:dyDescent="0.25">
      <c r="B50" s="79" t="s">
        <v>269</v>
      </c>
      <c r="C50" s="96">
        <v>0</v>
      </c>
      <c r="D50" s="96">
        <v>0</v>
      </c>
      <c r="E50" s="97">
        <v>0</v>
      </c>
      <c r="F50" s="97">
        <v>0</v>
      </c>
      <c r="G50" s="97">
        <v>0</v>
      </c>
      <c r="H50" s="192"/>
    </row>
    <row r="51" spans="2:16" x14ac:dyDescent="0.25">
      <c r="B51" s="85" t="s">
        <v>270</v>
      </c>
      <c r="C51" s="86">
        <v>11</v>
      </c>
      <c r="D51" s="86">
        <v>7</v>
      </c>
      <c r="E51" s="86">
        <v>7</v>
      </c>
      <c r="F51" s="86">
        <v>4</v>
      </c>
      <c r="G51" s="86">
        <v>8</v>
      </c>
      <c r="H51" s="192"/>
    </row>
    <row r="52" spans="2:16" s="147" customFormat="1" ht="28.5" customHeight="1" x14ac:dyDescent="0.25">
      <c r="B52" s="148" t="s">
        <v>880</v>
      </c>
      <c r="I52" s="477"/>
      <c r="K52" s="486"/>
    </row>
    <row r="53" spans="2:16" s="465" customFormat="1" ht="44.25" customHeight="1" x14ac:dyDescent="0.25">
      <c r="B53" s="533" t="s">
        <v>1018</v>
      </c>
      <c r="C53" s="464"/>
      <c r="D53" s="464"/>
      <c r="E53" s="464"/>
      <c r="F53" s="464"/>
      <c r="G53" s="464"/>
      <c r="H53" s="121"/>
      <c r="I53" s="267"/>
    </row>
    <row r="54" spans="2:16" ht="13.5" customHeight="1" x14ac:dyDescent="0.25">
      <c r="B54" s="424"/>
      <c r="C54" s="424"/>
      <c r="D54" s="424"/>
      <c r="E54" s="424"/>
      <c r="F54" s="424"/>
      <c r="G54" s="424"/>
      <c r="H54"/>
    </row>
    <row r="55" spans="2:16" x14ac:dyDescent="0.25">
      <c r="D55" s="425"/>
      <c r="H55"/>
    </row>
    <row r="56" spans="2:16" ht="15.75" x14ac:dyDescent="0.25">
      <c r="B56" s="219" t="s">
        <v>598</v>
      </c>
      <c r="C56" s="227">
        <v>2022</v>
      </c>
      <c r="D56" s="227">
        <v>2021</v>
      </c>
      <c r="E56" s="227">
        <v>2020</v>
      </c>
      <c r="F56" s="227">
        <v>2019</v>
      </c>
      <c r="G56" s="227">
        <v>2018</v>
      </c>
      <c r="H56" s="83">
        <v>2018</v>
      </c>
      <c r="I56" s="94"/>
      <c r="J56" s="94"/>
      <c r="K56" s="94"/>
      <c r="L56" s="94"/>
      <c r="M56" s="110"/>
      <c r="N56" s="110"/>
      <c r="O56" s="110"/>
      <c r="P56" s="110"/>
    </row>
    <row r="57" spans="2:16" x14ac:dyDescent="0.25">
      <c r="B57" s="79" t="s">
        <v>267</v>
      </c>
      <c r="C57" s="179">
        <v>8</v>
      </c>
      <c r="D57" s="413">
        <v>11</v>
      </c>
      <c r="E57" s="414">
        <v>15</v>
      </c>
      <c r="F57" s="414">
        <v>10</v>
      </c>
      <c r="G57" s="414">
        <v>20</v>
      </c>
      <c r="H57" s="192"/>
    </row>
    <row r="58" spans="2:16" x14ac:dyDescent="0.25">
      <c r="B58" s="80" t="s">
        <v>268</v>
      </c>
      <c r="C58" s="96">
        <v>6</v>
      </c>
      <c r="D58" s="385">
        <v>1</v>
      </c>
      <c r="E58" s="385">
        <v>0</v>
      </c>
      <c r="F58" s="385">
        <v>3</v>
      </c>
      <c r="G58" s="385">
        <v>0</v>
      </c>
      <c r="H58" s="192"/>
    </row>
    <row r="59" spans="2:16" x14ac:dyDescent="0.25">
      <c r="B59" s="79" t="s">
        <v>269</v>
      </c>
      <c r="C59" s="96">
        <v>0</v>
      </c>
      <c r="D59" s="385">
        <v>0</v>
      </c>
      <c r="E59" s="414">
        <v>0</v>
      </c>
      <c r="F59" s="414">
        <v>0</v>
      </c>
      <c r="G59" s="414">
        <v>0</v>
      </c>
      <c r="H59" s="192"/>
    </row>
    <row r="60" spans="2:16" ht="17.25" x14ac:dyDescent="0.25">
      <c r="B60" s="85" t="s">
        <v>270</v>
      </c>
      <c r="C60" s="86" t="s">
        <v>856</v>
      </c>
      <c r="D60" s="384">
        <v>12</v>
      </c>
      <c r="E60" s="384">
        <v>15</v>
      </c>
      <c r="F60" s="384">
        <v>13</v>
      </c>
      <c r="G60" s="384">
        <v>20</v>
      </c>
      <c r="H60" s="192"/>
    </row>
    <row r="61" spans="2:16" s="146" customFormat="1" ht="12.75" x14ac:dyDescent="0.2">
      <c r="B61" s="275" t="s">
        <v>857</v>
      </c>
      <c r="D61" s="147"/>
      <c r="E61" s="147"/>
      <c r="F61" s="147"/>
      <c r="G61" s="147"/>
      <c r="H61" s="74"/>
    </row>
    <row r="62" spans="2:16" s="146" customFormat="1" ht="13.5" customHeight="1" x14ac:dyDescent="0.2">
      <c r="B62" s="149"/>
      <c r="C62" s="149"/>
      <c r="D62" s="149"/>
      <c r="E62" s="149"/>
      <c r="F62" s="149"/>
      <c r="G62" s="149"/>
    </row>
  </sheetData>
  <sheetProtection algorithmName="SHA-512" hashValue="NKhB8tiqurCfCra6fFzgN1p4hbsPcKd/XWTciKwRnraIyujup3s5T7sKQQcI3dtroPg8gQ3CG7zE+rgsDOjpyg==" saltValue="RFUp1jLSkr05yvYCxZLHuA==" spinCount="100000" sheet="1" objects="1" scenarios="1"/>
  <mergeCells count="1">
    <mergeCell ref="B8:D8"/>
  </mergeCells>
  <hyperlinks>
    <hyperlink ref="D3" location="Contents!A1" display="CONTENTS TAB" xr:uid="{EEB6B972-D9E3-43F4-A62C-A11B2D7EA639}"/>
  </hyperlinks>
  <pageMargins left="0.7" right="0.7" top="0.75" bottom="0.75" header="0.3" footer="0.3"/>
  <pageSetup paperSize="8" scale="89"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CA25-9E07-476B-AC1A-B6AEDEF54573}">
  <sheetPr>
    <pageSetUpPr fitToPage="1"/>
  </sheetPr>
  <dimension ref="A2:L57"/>
  <sheetViews>
    <sheetView showGridLines="0" showRowColHeaders="0" zoomScale="80" zoomScaleNormal="80" workbookViewId="0"/>
  </sheetViews>
  <sheetFormatPr defaultRowHeight="15" x14ac:dyDescent="0.25"/>
  <cols>
    <col min="1" max="1" width="4.140625" customWidth="1"/>
    <col min="2" max="2" width="106.140625" customWidth="1"/>
    <col min="3" max="3" width="13.7109375" customWidth="1"/>
    <col min="4" max="4" width="15" style="1" customWidth="1"/>
    <col min="5" max="5" width="13.85546875" style="1" customWidth="1"/>
    <col min="6" max="6" width="13" style="1" customWidth="1"/>
    <col min="7" max="7" width="12.28515625" style="1" customWidth="1"/>
    <col min="8" max="8" width="10.42578125" customWidth="1"/>
  </cols>
  <sheetData>
    <row r="2" spans="2:12" x14ac:dyDescent="0.25">
      <c r="D2" s="5" t="s">
        <v>553</v>
      </c>
      <c r="G2" s="5"/>
    </row>
    <row r="3" spans="2:12" x14ac:dyDescent="0.25">
      <c r="D3" s="259" t="s">
        <v>32</v>
      </c>
      <c r="G3" s="239"/>
    </row>
    <row r="5" spans="2:12" x14ac:dyDescent="0.25">
      <c r="H5" s="59"/>
    </row>
    <row r="8" spans="2:12" ht="21" customHeight="1" x14ac:dyDescent="0.25">
      <c r="B8" s="597" t="s">
        <v>243</v>
      </c>
      <c r="C8" s="597"/>
      <c r="D8" s="10"/>
      <c r="E8" s="10"/>
      <c r="F8" s="10"/>
      <c r="G8" s="10"/>
    </row>
    <row r="10" spans="2:12" ht="15.75" x14ac:dyDescent="0.25">
      <c r="B10" s="219" t="s">
        <v>811</v>
      </c>
      <c r="C10" s="227">
        <v>2022</v>
      </c>
      <c r="D10" s="227">
        <v>2021</v>
      </c>
      <c r="E10" s="227">
        <v>2020</v>
      </c>
      <c r="F10" s="227">
        <v>2019</v>
      </c>
      <c r="G10" s="227">
        <v>2018</v>
      </c>
      <c r="H10" s="28">
        <v>2018</v>
      </c>
      <c r="I10" s="121"/>
      <c r="J10" s="1"/>
      <c r="K10" s="1"/>
      <c r="L10" s="1"/>
    </row>
    <row r="11" spans="2:12" x14ac:dyDescent="0.25">
      <c r="B11" s="46" t="s">
        <v>244</v>
      </c>
      <c r="C11" s="358">
        <v>5</v>
      </c>
      <c r="D11" s="76">
        <v>5</v>
      </c>
      <c r="E11" s="77">
        <v>6</v>
      </c>
      <c r="F11" s="77">
        <v>10</v>
      </c>
      <c r="G11" s="77">
        <v>17</v>
      </c>
      <c r="H11" s="2"/>
      <c r="I11" s="94"/>
      <c r="J11" s="1"/>
      <c r="K11" s="1"/>
      <c r="L11" s="1"/>
    </row>
    <row r="12" spans="2:12" x14ac:dyDescent="0.25">
      <c r="B12" s="79" t="s">
        <v>245</v>
      </c>
      <c r="C12" s="385">
        <v>0</v>
      </c>
      <c r="D12" s="96">
        <v>0</v>
      </c>
      <c r="E12" s="81">
        <v>0</v>
      </c>
      <c r="F12" s="81">
        <v>0</v>
      </c>
      <c r="G12" s="81">
        <v>0</v>
      </c>
    </row>
    <row r="13" spans="2:12" x14ac:dyDescent="0.25">
      <c r="B13" s="80" t="s">
        <v>246</v>
      </c>
      <c r="C13" s="385">
        <v>0</v>
      </c>
      <c r="D13" s="96">
        <v>0</v>
      </c>
      <c r="E13" s="82">
        <v>0</v>
      </c>
      <c r="F13" s="82">
        <v>0</v>
      </c>
      <c r="G13" s="82">
        <v>0</v>
      </c>
    </row>
    <row r="14" spans="2:12" x14ac:dyDescent="0.25">
      <c r="B14" s="79" t="s">
        <v>247</v>
      </c>
      <c r="C14" s="385">
        <v>0</v>
      </c>
      <c r="D14" s="96">
        <v>0</v>
      </c>
      <c r="E14" s="65">
        <v>0</v>
      </c>
      <c r="F14" s="65">
        <v>0</v>
      </c>
      <c r="G14" s="65">
        <v>0</v>
      </c>
    </row>
    <row r="15" spans="2:12" x14ac:dyDescent="0.25">
      <c r="B15" s="85" t="s">
        <v>248</v>
      </c>
      <c r="C15" s="384">
        <v>0</v>
      </c>
      <c r="D15" s="86">
        <v>0</v>
      </c>
      <c r="E15" s="87">
        <v>0</v>
      </c>
      <c r="F15" s="87">
        <v>0</v>
      </c>
      <c r="G15" s="87">
        <v>0</v>
      </c>
    </row>
    <row r="16" spans="2:12" s="146" customFormat="1" ht="12.75" x14ac:dyDescent="0.2">
      <c r="B16" s="74"/>
      <c r="D16" s="147"/>
      <c r="E16" s="147"/>
      <c r="F16" s="147"/>
      <c r="G16" s="147"/>
      <c r="H16" s="74"/>
    </row>
    <row r="17" spans="1:12" s="146" customFormat="1" ht="12.75" x14ac:dyDescent="0.2">
      <c r="B17" s="74"/>
      <c r="D17" s="147"/>
      <c r="E17" s="147"/>
      <c r="F17" s="147"/>
      <c r="G17" s="147"/>
      <c r="H17" s="74"/>
    </row>
    <row r="18" spans="1:12" ht="15.75" x14ac:dyDescent="0.25">
      <c r="B18" s="219" t="s">
        <v>568</v>
      </c>
      <c r="C18" s="227">
        <v>2022</v>
      </c>
      <c r="D18" s="227">
        <v>2021</v>
      </c>
      <c r="E18" s="227">
        <v>2020</v>
      </c>
      <c r="F18" s="227">
        <v>2019</v>
      </c>
      <c r="G18" s="227">
        <v>2018</v>
      </c>
      <c r="H18" s="28">
        <v>2018</v>
      </c>
      <c r="I18" s="28">
        <v>2017</v>
      </c>
      <c r="J18" s="1"/>
      <c r="K18" s="1"/>
      <c r="L18" s="1"/>
    </row>
    <row r="19" spans="1:12" x14ac:dyDescent="0.25">
      <c r="B19" s="79" t="s">
        <v>249</v>
      </c>
      <c r="C19" s="538">
        <v>946</v>
      </c>
      <c r="D19" s="193">
        <v>652</v>
      </c>
      <c r="E19" s="193">
        <v>423</v>
      </c>
      <c r="F19" s="193">
        <v>616</v>
      </c>
      <c r="G19" s="193">
        <v>600</v>
      </c>
      <c r="H19" s="2"/>
      <c r="I19" s="2"/>
      <c r="J19" s="1"/>
      <c r="K19" s="1"/>
      <c r="L19" s="1"/>
    </row>
    <row r="20" spans="1:12" x14ac:dyDescent="0.25">
      <c r="B20" s="80" t="s">
        <v>250</v>
      </c>
      <c r="C20" s="538">
        <v>589</v>
      </c>
      <c r="D20" s="193">
        <v>366</v>
      </c>
      <c r="E20" s="193">
        <v>2410</v>
      </c>
      <c r="F20" s="193">
        <v>-300</v>
      </c>
      <c r="G20" s="193">
        <v>304</v>
      </c>
      <c r="H20" s="2"/>
      <c r="I20" s="2"/>
      <c r="J20" s="1"/>
      <c r="K20" s="1"/>
      <c r="L20" s="1"/>
    </row>
    <row r="21" spans="1:12" x14ac:dyDescent="0.25">
      <c r="B21" s="79" t="s">
        <v>251</v>
      </c>
      <c r="C21" s="539">
        <v>597</v>
      </c>
      <c r="D21" s="194">
        <v>315</v>
      </c>
      <c r="E21" s="195">
        <v>151</v>
      </c>
      <c r="F21" s="196">
        <v>279</v>
      </c>
      <c r="G21" s="196">
        <v>301</v>
      </c>
      <c r="H21" s="2"/>
      <c r="I21" s="2"/>
      <c r="J21" s="1"/>
      <c r="K21" s="1"/>
      <c r="L21" s="1"/>
    </row>
    <row r="22" spans="1:12" x14ac:dyDescent="0.25">
      <c r="B22" s="80" t="s">
        <v>252</v>
      </c>
      <c r="C22" s="540">
        <v>489</v>
      </c>
      <c r="D22" s="197">
        <v>295</v>
      </c>
      <c r="E22" s="196">
        <v>50</v>
      </c>
      <c r="F22" s="195">
        <v>43</v>
      </c>
      <c r="G22" s="195">
        <v>2</v>
      </c>
    </row>
    <row r="23" spans="1:12" x14ac:dyDescent="0.25">
      <c r="B23" s="79" t="s">
        <v>253</v>
      </c>
      <c r="C23" s="539">
        <v>444</v>
      </c>
      <c r="D23" s="194">
        <v>300</v>
      </c>
      <c r="E23" s="198">
        <v>36</v>
      </c>
      <c r="F23" s="196">
        <v>140</v>
      </c>
      <c r="G23" s="196">
        <v>304</v>
      </c>
    </row>
    <row r="24" spans="1:12" x14ac:dyDescent="0.25">
      <c r="B24" s="80" t="s">
        <v>254</v>
      </c>
      <c r="C24" s="540">
        <v>139</v>
      </c>
      <c r="D24" s="197">
        <v>87</v>
      </c>
      <c r="E24" s="196">
        <v>570</v>
      </c>
      <c r="F24" s="198">
        <v>-71</v>
      </c>
      <c r="G24" s="198">
        <v>72</v>
      </c>
    </row>
    <row r="25" spans="1:12" x14ac:dyDescent="0.25">
      <c r="B25" s="80" t="s">
        <v>255</v>
      </c>
      <c r="C25" s="539">
        <v>81</v>
      </c>
      <c r="D25" s="194">
        <v>37</v>
      </c>
      <c r="E25" s="199">
        <v>71</v>
      </c>
      <c r="F25" s="196">
        <v>198</v>
      </c>
      <c r="G25" s="196">
        <v>312</v>
      </c>
    </row>
    <row r="26" spans="1:12" x14ac:dyDescent="0.25">
      <c r="B26" s="79" t="s">
        <v>256</v>
      </c>
      <c r="C26" s="540">
        <v>37</v>
      </c>
      <c r="D26" s="197">
        <v>45</v>
      </c>
      <c r="E26" s="198">
        <v>62</v>
      </c>
      <c r="F26" s="198">
        <v>26</v>
      </c>
      <c r="G26" s="198">
        <v>30</v>
      </c>
    </row>
    <row r="27" spans="1:12" x14ac:dyDescent="0.25">
      <c r="B27" s="176"/>
      <c r="C27" s="177"/>
      <c r="D27" s="178"/>
      <c r="E27" s="178"/>
      <c r="F27" s="178"/>
      <c r="G27" s="178"/>
    </row>
    <row r="28" spans="1:12" x14ac:dyDescent="0.25">
      <c r="B28" s="349"/>
      <c r="C28" s="350"/>
      <c r="D28" s="351"/>
      <c r="E28" s="351"/>
      <c r="F28" s="351"/>
      <c r="G28" s="351"/>
    </row>
    <row r="29" spans="1:12" ht="30.75" customHeight="1" x14ac:dyDescent="0.25">
      <c r="A29" s="255"/>
      <c r="B29" s="234" t="s">
        <v>597</v>
      </c>
      <c r="C29" s="227">
        <v>2022</v>
      </c>
      <c r="D29" s="227">
        <v>2021</v>
      </c>
      <c r="E29" s="227">
        <v>2020</v>
      </c>
      <c r="F29" s="227">
        <v>2019</v>
      </c>
      <c r="G29" s="227">
        <v>2018</v>
      </c>
      <c r="H29" s="28">
        <v>2018</v>
      </c>
      <c r="I29" s="28">
        <v>2017</v>
      </c>
      <c r="J29" s="1"/>
      <c r="K29" s="1"/>
    </row>
    <row r="30" spans="1:12" x14ac:dyDescent="0.25">
      <c r="B30" s="79" t="s">
        <v>257</v>
      </c>
      <c r="C30" s="541">
        <v>1727</v>
      </c>
      <c r="D30" s="200">
        <v>1486</v>
      </c>
      <c r="E30" s="3">
        <v>947</v>
      </c>
      <c r="F30" s="200">
        <v>1193</v>
      </c>
      <c r="G30" s="200">
        <v>1244</v>
      </c>
      <c r="H30" s="2"/>
      <c r="I30" s="2"/>
      <c r="J30" s="1"/>
      <c r="K30" s="1"/>
      <c r="L30" s="1"/>
    </row>
    <row r="31" spans="1:12" x14ac:dyDescent="0.25">
      <c r="B31" s="80" t="s">
        <v>258</v>
      </c>
      <c r="C31" s="542">
        <v>240</v>
      </c>
      <c r="D31" s="42">
        <v>221</v>
      </c>
      <c r="E31" s="42">
        <v>207</v>
      </c>
      <c r="F31" s="42">
        <v>201</v>
      </c>
      <c r="G31" s="42">
        <v>181</v>
      </c>
      <c r="H31" s="2"/>
      <c r="I31" s="2"/>
      <c r="J31" s="1"/>
      <c r="K31" s="1"/>
      <c r="L31" s="1"/>
    </row>
    <row r="32" spans="1:12" x14ac:dyDescent="0.25">
      <c r="B32" s="80" t="s">
        <v>259</v>
      </c>
      <c r="C32" s="418">
        <v>48</v>
      </c>
      <c r="D32" s="50">
        <v>38</v>
      </c>
      <c r="E32" s="42">
        <v>22</v>
      </c>
      <c r="F32" s="42">
        <v>39</v>
      </c>
      <c r="G32" s="42">
        <v>38</v>
      </c>
    </row>
    <row r="33" spans="2:12" x14ac:dyDescent="0.25">
      <c r="B33" s="80" t="s">
        <v>260</v>
      </c>
      <c r="C33" s="418">
        <v>964</v>
      </c>
      <c r="D33" s="50">
        <v>858</v>
      </c>
      <c r="E33" s="42">
        <v>860</v>
      </c>
      <c r="F33" s="42">
        <v>781</v>
      </c>
      <c r="G33" s="42">
        <v>683</v>
      </c>
    </row>
    <row r="34" spans="2:12" x14ac:dyDescent="0.25">
      <c r="B34" s="349"/>
      <c r="C34" s="353"/>
      <c r="D34" s="352"/>
      <c r="E34" s="272"/>
      <c r="F34" s="272"/>
      <c r="G34" s="272"/>
    </row>
    <row r="36" spans="2:12" ht="31.5" x14ac:dyDescent="0.25">
      <c r="B36" s="234" t="s">
        <v>832</v>
      </c>
      <c r="C36" s="227">
        <v>2022</v>
      </c>
      <c r="D36" s="83"/>
      <c r="E36" s="83"/>
      <c r="F36" s="83"/>
      <c r="G36" s="83"/>
      <c r="H36" s="28">
        <v>2018</v>
      </c>
      <c r="I36" s="121"/>
      <c r="J36" s="1"/>
      <c r="K36" s="1"/>
      <c r="L36" s="1"/>
    </row>
    <row r="37" spans="2:12" x14ac:dyDescent="0.25">
      <c r="B37" s="79" t="s">
        <v>261</v>
      </c>
      <c r="C37" s="344">
        <v>671727</v>
      </c>
    </row>
    <row r="38" spans="2:12" x14ac:dyDescent="0.25">
      <c r="B38" s="80" t="s">
        <v>262</v>
      </c>
      <c r="C38" s="345">
        <v>298917</v>
      </c>
    </row>
    <row r="39" spans="2:12" x14ac:dyDescent="0.25">
      <c r="B39" s="85" t="s">
        <v>263</v>
      </c>
      <c r="C39" s="346">
        <v>970644</v>
      </c>
    </row>
    <row r="40" spans="2:12" x14ac:dyDescent="0.25">
      <c r="B40" s="354"/>
      <c r="C40" s="355"/>
      <c r="D40" s="333"/>
      <c r="E40" s="333"/>
      <c r="F40" s="333"/>
      <c r="G40" s="333"/>
    </row>
    <row r="41" spans="2:12" x14ac:dyDescent="0.25">
      <c r="B41" s="79"/>
      <c r="C41" s="192"/>
    </row>
    <row r="42" spans="2:12" ht="35.25" customHeight="1" x14ac:dyDescent="0.25">
      <c r="B42" s="234" t="s">
        <v>833</v>
      </c>
      <c r="C42" s="227">
        <v>2022</v>
      </c>
      <c r="D42" s="83"/>
      <c r="E42" s="83"/>
      <c r="F42" s="83"/>
      <c r="G42" s="83"/>
      <c r="H42" s="28">
        <v>2018</v>
      </c>
      <c r="I42" s="121"/>
      <c r="J42" s="1"/>
      <c r="K42" s="1"/>
      <c r="L42" s="1"/>
    </row>
    <row r="43" spans="2:12" x14ac:dyDescent="0.25">
      <c r="B43" s="89" t="s">
        <v>264</v>
      </c>
      <c r="C43" s="347">
        <v>0.08</v>
      </c>
    </row>
    <row r="44" spans="2:12" x14ac:dyDescent="0.25">
      <c r="B44" s="79" t="s">
        <v>265</v>
      </c>
      <c r="C44" s="348">
        <v>0.34</v>
      </c>
    </row>
    <row r="45" spans="2:12" x14ac:dyDescent="0.25">
      <c r="B45" s="80" t="s">
        <v>266</v>
      </c>
      <c r="C45" s="201">
        <v>0.57999999999999996</v>
      </c>
    </row>
    <row r="46" spans="2:12" x14ac:dyDescent="0.25">
      <c r="B46" s="85" t="s">
        <v>166</v>
      </c>
      <c r="C46" s="133">
        <v>1</v>
      </c>
    </row>
    <row r="57" spans="8:8" x14ac:dyDescent="0.25">
      <c r="H57" s="2"/>
    </row>
  </sheetData>
  <sheetProtection algorithmName="SHA-512" hashValue="xepUkytnNRAc2QsJM+lrDXtFuM1+EvTLGZeCYODvXhEhE0dsKQM7HST2KwOi3dNCoxG8kK0PrI4p8GldQcg/mA==" saltValue="IVhuFnHNqTUuPNQBoyhn4w==" spinCount="100000" sheet="1" objects="1" scenarios="1"/>
  <mergeCells count="1">
    <mergeCell ref="B8:C8"/>
  </mergeCells>
  <phoneticPr fontId="10" type="noConversion"/>
  <hyperlinks>
    <hyperlink ref="D3" location="Contents!A1" display="CONTENTS TAB" xr:uid="{3F861431-B5B1-4469-B4F5-F4BA8287CE60}"/>
  </hyperlinks>
  <pageMargins left="0.7" right="0.7" top="0.75" bottom="0.75" header="0.3" footer="0.3"/>
  <pageSetup paperSize="8" scale="88"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BAAD-6495-4D50-BF72-A9CCE36616B2}">
  <sheetPr>
    <pageSetUpPr fitToPage="1"/>
  </sheetPr>
  <dimension ref="B2:O39"/>
  <sheetViews>
    <sheetView showGridLines="0" showRowColHeaders="0" zoomScale="80" zoomScaleNormal="80" workbookViewId="0"/>
  </sheetViews>
  <sheetFormatPr defaultRowHeight="15" x14ac:dyDescent="0.25"/>
  <cols>
    <col min="1" max="1" width="4.140625" customWidth="1"/>
    <col min="2" max="2" width="122.7109375" customWidth="1"/>
    <col min="3" max="3" width="28.7109375" customWidth="1"/>
    <col min="4" max="4" width="36" style="425" customWidth="1"/>
    <col min="5" max="5" width="44.42578125" style="425" customWidth="1"/>
    <col min="6" max="6" width="29" style="425" customWidth="1"/>
    <col min="7" max="7" width="27.140625" style="425" customWidth="1"/>
    <col min="8" max="8" width="10.42578125" customWidth="1"/>
  </cols>
  <sheetData>
    <row r="2" spans="2:10" x14ac:dyDescent="0.25">
      <c r="D2" s="5" t="s">
        <v>553</v>
      </c>
    </row>
    <row r="3" spans="2:10" x14ac:dyDescent="0.25">
      <c r="D3" s="185" t="s">
        <v>32</v>
      </c>
    </row>
    <row r="5" spans="2:10" x14ac:dyDescent="0.25">
      <c r="H5" s="59"/>
    </row>
    <row r="8" spans="2:10" ht="21" customHeight="1" x14ac:dyDescent="0.25">
      <c r="B8" s="617" t="s">
        <v>910</v>
      </c>
      <c r="C8" s="617"/>
      <c r="D8" s="460"/>
      <c r="E8" s="461"/>
      <c r="F8" s="461"/>
      <c r="G8" s="461"/>
    </row>
    <row r="10" spans="2:10" ht="36.75" customHeight="1" x14ac:dyDescent="0.25">
      <c r="B10" s="234" t="s">
        <v>812</v>
      </c>
      <c r="C10" s="227">
        <v>2022</v>
      </c>
      <c r="D10" s="470"/>
      <c r="H10" s="74"/>
    </row>
    <row r="11" spans="2:10" x14ac:dyDescent="0.25">
      <c r="B11" s="79" t="s">
        <v>272</v>
      </c>
      <c r="C11" s="255">
        <v>9</v>
      </c>
      <c r="D11" s="352"/>
      <c r="F11" s="94"/>
      <c r="G11" s="94"/>
      <c r="H11" s="79"/>
    </row>
    <row r="12" spans="2:10" x14ac:dyDescent="0.25">
      <c r="B12" s="80" t="s">
        <v>273</v>
      </c>
      <c r="C12" s="418">
        <v>7</v>
      </c>
      <c r="D12" s="352"/>
      <c r="H12" s="79"/>
    </row>
    <row r="13" spans="2:10" x14ac:dyDescent="0.25">
      <c r="B13" s="80" t="s">
        <v>274</v>
      </c>
      <c r="C13" s="472">
        <v>6804</v>
      </c>
      <c r="D13" s="471"/>
      <c r="H13" s="79"/>
    </row>
    <row r="14" spans="2:10" x14ac:dyDescent="0.25">
      <c r="B14" s="79"/>
      <c r="C14" s="473"/>
      <c r="D14" s="462"/>
      <c r="H14" s="79"/>
    </row>
    <row r="15" spans="2:10" x14ac:dyDescent="0.25">
      <c r="B15" s="79"/>
      <c r="H15" s="74"/>
    </row>
    <row r="16" spans="2:10" ht="75" customHeight="1" x14ac:dyDescent="0.25">
      <c r="B16" s="219" t="s">
        <v>600</v>
      </c>
      <c r="C16" s="230" t="s">
        <v>275</v>
      </c>
      <c r="D16" s="230" t="s">
        <v>276</v>
      </c>
      <c r="E16" s="230" t="s">
        <v>274</v>
      </c>
      <c r="F16" s="100"/>
      <c r="G16" s="94"/>
      <c r="H16" s="100"/>
      <c r="I16" s="100"/>
      <c r="J16" s="425"/>
    </row>
    <row r="17" spans="2:15" x14ac:dyDescent="0.25">
      <c r="B17" s="55" t="s">
        <v>190</v>
      </c>
      <c r="C17" s="206"/>
      <c r="D17" s="206"/>
      <c r="E17" s="206"/>
      <c r="F17" s="2"/>
      <c r="G17" s="2"/>
      <c r="H17" s="2"/>
      <c r="I17" s="2"/>
      <c r="J17" s="425"/>
    </row>
    <row r="18" spans="2:15" x14ac:dyDescent="0.25">
      <c r="B18" s="42" t="s">
        <v>277</v>
      </c>
      <c r="C18" s="360">
        <v>7</v>
      </c>
      <c r="D18" s="360">
        <v>6</v>
      </c>
      <c r="E18" s="386">
        <v>6743</v>
      </c>
      <c r="F18" s="2"/>
      <c r="H18" s="2"/>
      <c r="I18" s="2"/>
      <c r="J18" s="425"/>
    </row>
    <row r="19" spans="2:15" x14ac:dyDescent="0.25">
      <c r="B19" s="42" t="s">
        <v>278</v>
      </c>
      <c r="C19" s="360">
        <v>2</v>
      </c>
      <c r="D19" s="360">
        <v>1</v>
      </c>
      <c r="E19" s="360">
        <v>61</v>
      </c>
      <c r="F19" s="2"/>
      <c r="G19" s="2"/>
      <c r="H19" s="2"/>
      <c r="I19" s="2"/>
      <c r="J19" s="425"/>
    </row>
    <row r="20" spans="2:15" x14ac:dyDescent="0.25">
      <c r="B20" s="42" t="s">
        <v>279</v>
      </c>
      <c r="C20" s="360">
        <v>0</v>
      </c>
      <c r="D20" s="360">
        <v>0</v>
      </c>
      <c r="E20" s="360">
        <v>0</v>
      </c>
      <c r="F20" s="2"/>
      <c r="G20" s="2"/>
      <c r="H20" s="2"/>
      <c r="I20" s="2"/>
      <c r="J20" s="425"/>
    </row>
    <row r="21" spans="2:15" x14ac:dyDescent="0.25">
      <c r="B21" s="45" t="s">
        <v>192</v>
      </c>
      <c r="C21" s="387"/>
      <c r="D21" s="387"/>
      <c r="E21" s="387"/>
      <c r="F21" s="2"/>
      <c r="G21" s="2"/>
      <c r="H21" s="2"/>
      <c r="I21" s="2"/>
      <c r="J21" s="425"/>
    </row>
    <row r="22" spans="2:15" x14ac:dyDescent="0.25">
      <c r="B22" s="42" t="s">
        <v>277</v>
      </c>
      <c r="C22" s="360">
        <v>0</v>
      </c>
      <c r="D22" s="360">
        <v>4</v>
      </c>
      <c r="E22" s="360">
        <v>151</v>
      </c>
      <c r="F22" s="94"/>
      <c r="G22" s="2"/>
      <c r="H22" s="2"/>
      <c r="I22" s="2"/>
      <c r="J22" s="425"/>
    </row>
    <row r="23" spans="2:15" x14ac:dyDescent="0.25">
      <c r="B23" s="42" t="s">
        <v>278</v>
      </c>
      <c r="C23" s="360">
        <v>25</v>
      </c>
      <c r="D23" s="360">
        <v>30</v>
      </c>
      <c r="E23" s="360">
        <v>67</v>
      </c>
      <c r="F23" s="2"/>
      <c r="G23" s="2"/>
      <c r="H23" s="2"/>
      <c r="I23" s="2"/>
      <c r="J23" s="425"/>
    </row>
    <row r="24" spans="2:15" x14ac:dyDescent="0.25">
      <c r="B24" s="42" t="s">
        <v>279</v>
      </c>
      <c r="C24" s="360">
        <v>0</v>
      </c>
      <c r="D24" s="360">
        <v>0</v>
      </c>
      <c r="E24" s="360">
        <v>0</v>
      </c>
      <c r="F24" s="2"/>
      <c r="G24" s="2"/>
      <c r="H24" s="2"/>
      <c r="I24" s="2"/>
      <c r="J24" s="425"/>
    </row>
    <row r="25" spans="2:15" x14ac:dyDescent="0.25">
      <c r="B25" s="55" t="s">
        <v>870</v>
      </c>
      <c r="C25" s="474"/>
      <c r="D25" s="474"/>
      <c r="E25" s="474"/>
      <c r="F25" s="2"/>
      <c r="G25" s="2"/>
      <c r="H25" s="2"/>
      <c r="I25" s="2"/>
      <c r="J25" s="425"/>
    </row>
    <row r="26" spans="2:15" x14ac:dyDescent="0.25">
      <c r="B26" s="42" t="s">
        <v>277</v>
      </c>
      <c r="C26" s="360">
        <v>7</v>
      </c>
      <c r="D26" s="360">
        <v>10</v>
      </c>
      <c r="E26" s="386">
        <v>6894</v>
      </c>
      <c r="F26" s="2"/>
      <c r="G26" s="2"/>
      <c r="H26" s="2"/>
      <c r="I26" s="2"/>
      <c r="J26" s="425"/>
    </row>
    <row r="27" spans="2:15" x14ac:dyDescent="0.25">
      <c r="B27" s="42" t="s">
        <v>278</v>
      </c>
      <c r="C27" s="360">
        <v>27</v>
      </c>
      <c r="D27" s="360">
        <v>31</v>
      </c>
      <c r="E27" s="360">
        <v>128</v>
      </c>
      <c r="F27" s="2"/>
      <c r="G27" s="2"/>
      <c r="H27" s="2"/>
      <c r="I27" s="2"/>
      <c r="J27" s="425"/>
    </row>
    <row r="28" spans="2:15" x14ac:dyDescent="0.25">
      <c r="B28" s="42" t="s">
        <v>279</v>
      </c>
      <c r="C28" s="475">
        <v>1</v>
      </c>
      <c r="D28" s="360">
        <v>0</v>
      </c>
      <c r="E28" s="360">
        <v>0</v>
      </c>
      <c r="O28" s="74"/>
    </row>
    <row r="29" spans="2:15" x14ac:dyDescent="0.25">
      <c r="B29" s="3"/>
      <c r="O29" s="74"/>
    </row>
    <row r="30" spans="2:15" x14ac:dyDescent="0.25">
      <c r="B30" s="79"/>
      <c r="O30" s="74"/>
    </row>
    <row r="31" spans="2:15" ht="21.75" customHeight="1" x14ac:dyDescent="0.25">
      <c r="B31" s="234" t="s">
        <v>599</v>
      </c>
      <c r="C31" s="230" t="s">
        <v>280</v>
      </c>
      <c r="D31" s="230" t="s">
        <v>281</v>
      </c>
      <c r="E31" s="230" t="s">
        <v>282</v>
      </c>
      <c r="F31" s="230" t="s">
        <v>283</v>
      </c>
      <c r="G31" s="230" t="s">
        <v>284</v>
      </c>
      <c r="H31" s="100"/>
      <c r="I31" s="100"/>
      <c r="J31" s="425"/>
    </row>
    <row r="32" spans="2:15" x14ac:dyDescent="0.25">
      <c r="B32" s="46" t="s">
        <v>190</v>
      </c>
      <c r="C32" s="76">
        <v>4</v>
      </c>
      <c r="D32" s="76">
        <v>5</v>
      </c>
      <c r="E32" s="76">
        <v>14</v>
      </c>
      <c r="F32" s="76">
        <v>9</v>
      </c>
      <c r="G32" s="76">
        <v>390</v>
      </c>
      <c r="H32" s="2"/>
      <c r="I32" s="2"/>
      <c r="J32" s="425"/>
    </row>
    <row r="33" spans="2:15" x14ac:dyDescent="0.25">
      <c r="B33" s="3"/>
      <c r="C33" s="77"/>
      <c r="D33" s="77"/>
      <c r="E33" s="77"/>
      <c r="F33" s="77"/>
      <c r="G33" s="77"/>
      <c r="H33" s="2"/>
      <c r="I33" s="2"/>
      <c r="J33" s="425"/>
    </row>
    <row r="35" spans="2:15" ht="15.75" x14ac:dyDescent="0.25">
      <c r="B35" s="219" t="s">
        <v>871</v>
      </c>
      <c r="C35" s="227">
        <v>2022</v>
      </c>
      <c r="D35" s="227">
        <v>2021</v>
      </c>
      <c r="E35" s="227">
        <v>2020</v>
      </c>
      <c r="F35" s="227">
        <v>2019</v>
      </c>
      <c r="G35" s="468">
        <v>2018</v>
      </c>
      <c r="H35" s="28">
        <v>2018</v>
      </c>
      <c r="I35" s="28">
        <v>2017</v>
      </c>
      <c r="J35" s="425"/>
      <c r="K35" s="425"/>
    </row>
    <row r="36" spans="2:15" x14ac:dyDescent="0.25">
      <c r="B36" s="79" t="s">
        <v>285</v>
      </c>
      <c r="C36" s="56">
        <f>D36+C37-C38</f>
        <v>4731.7935651099997</v>
      </c>
      <c r="D36" s="56">
        <v>5069.0554421099996</v>
      </c>
      <c r="E36" s="164"/>
      <c r="F36" s="165"/>
      <c r="G36" s="377"/>
      <c r="H36" s="2"/>
      <c r="I36" s="426"/>
      <c r="J36" s="425"/>
      <c r="K36" s="425"/>
      <c r="L36" s="425"/>
    </row>
    <row r="37" spans="2:15" x14ac:dyDescent="0.25">
      <c r="B37" s="80" t="s">
        <v>286</v>
      </c>
      <c r="C37" s="78">
        <v>236.71408200000002</v>
      </c>
      <c r="D37" s="398">
        <v>238</v>
      </c>
      <c r="E37" s="398">
        <v>375</v>
      </c>
      <c r="F37" s="398">
        <v>292</v>
      </c>
      <c r="G37" s="469"/>
      <c r="H37" s="2"/>
      <c r="I37" s="94"/>
      <c r="J37" s="425"/>
      <c r="K37" s="425"/>
      <c r="L37" s="425"/>
    </row>
    <row r="38" spans="2:15" x14ac:dyDescent="0.25">
      <c r="B38" s="80" t="s">
        <v>287</v>
      </c>
      <c r="C38" s="152">
        <v>573.97595899999999</v>
      </c>
      <c r="D38" s="467">
        <v>616</v>
      </c>
      <c r="E38" s="398">
        <v>431</v>
      </c>
      <c r="F38" s="398">
        <v>540</v>
      </c>
      <c r="G38" s="469"/>
      <c r="I38" s="94"/>
    </row>
    <row r="39" spans="2:15" x14ac:dyDescent="0.25">
      <c r="B39" s="463"/>
      <c r="O39" s="74"/>
    </row>
  </sheetData>
  <sheetProtection algorithmName="SHA-512" hashValue="Bg+OGtwl6ZPbzYb3/VJ7BO/aQ3qKXIDafyyo0iDeQyh9gnUkOz3KnsGIiG1GslCFrQyRWwhvHpxH46+2Yvebxg==" saltValue="t1bbGZ3V7vCK8Mh/iKzk8w==" spinCount="100000" sheet="1" objects="1" scenarios="1"/>
  <mergeCells count="1">
    <mergeCell ref="B8:C8"/>
  </mergeCells>
  <hyperlinks>
    <hyperlink ref="D3" location="Contents!A1" display="CONTENTS TAB" xr:uid="{C4CBDE6B-1507-4BE3-9FB6-863138719748}"/>
  </hyperlinks>
  <pageMargins left="0.7" right="0.7" top="0.75" bottom="0.75" header="0.3" footer="0.3"/>
  <pageSetup paperSize="8" scale="65"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03585-0E66-4325-B70B-DBCB0ADB8559}">
  <sheetPr>
    <pageSetUpPr fitToPage="1"/>
  </sheetPr>
  <dimension ref="A2:W128"/>
  <sheetViews>
    <sheetView showGridLines="0" showRowColHeaders="0" zoomScale="80" zoomScaleNormal="80" workbookViewId="0">
      <selection activeCell="I47" sqref="I47"/>
    </sheetView>
  </sheetViews>
  <sheetFormatPr defaultRowHeight="15" x14ac:dyDescent="0.25"/>
  <cols>
    <col min="1" max="1" width="7.7109375" customWidth="1"/>
    <col min="2" max="2" width="109.140625" customWidth="1"/>
    <col min="3" max="3" width="12.7109375" customWidth="1"/>
    <col min="4" max="4" width="14.85546875" style="1" customWidth="1"/>
    <col min="5" max="5" width="12.5703125" style="1" customWidth="1"/>
    <col min="6" max="7" width="12.28515625" style="1" customWidth="1"/>
    <col min="8" max="8" width="6.5703125" customWidth="1"/>
    <col min="9" max="9" width="22.42578125" customWidth="1"/>
  </cols>
  <sheetData>
    <row r="2" spans="1:19" x14ac:dyDescent="0.25">
      <c r="D2" s="5" t="s">
        <v>553</v>
      </c>
      <c r="G2" s="5"/>
      <c r="I2" s="255"/>
    </row>
    <row r="3" spans="1:19" x14ac:dyDescent="0.25">
      <c r="D3" s="185" t="s">
        <v>32</v>
      </c>
      <c r="G3" s="185"/>
    </row>
    <row r="5" spans="1:19" x14ac:dyDescent="0.25">
      <c r="H5" s="59"/>
    </row>
    <row r="8" spans="1:19" ht="21" customHeight="1" x14ac:dyDescent="0.25">
      <c r="B8" s="597" t="s">
        <v>19</v>
      </c>
      <c r="C8" s="597"/>
      <c r="D8" s="10"/>
      <c r="E8" s="10"/>
      <c r="F8" s="558"/>
      <c r="G8" s="10"/>
    </row>
    <row r="9" spans="1:19" ht="21.75" customHeight="1" x14ac:dyDescent="0.25">
      <c r="B9" s="251"/>
      <c r="C9" s="251"/>
      <c r="D9" s="571"/>
      <c r="E9" s="251"/>
      <c r="F9" s="251"/>
      <c r="G9" s="251"/>
    </row>
    <row r="10" spans="1:19" ht="21" customHeight="1" x14ac:dyDescent="0.25">
      <c r="B10" s="269" t="s">
        <v>608</v>
      </c>
      <c r="C10" s="251"/>
      <c r="D10" s="251"/>
      <c r="E10" s="251"/>
      <c r="F10" s="251"/>
      <c r="G10" s="251"/>
    </row>
    <row r="12" spans="1:19" ht="15.75" x14ac:dyDescent="0.25">
      <c r="A12" s="255"/>
      <c r="B12" s="219" t="s">
        <v>580</v>
      </c>
      <c r="C12" s="227">
        <v>2022</v>
      </c>
      <c r="D12" s="227">
        <v>2021</v>
      </c>
      <c r="E12" s="227">
        <v>2020</v>
      </c>
      <c r="F12" s="227">
        <v>2019</v>
      </c>
      <c r="G12" s="227">
        <v>2018</v>
      </c>
      <c r="H12" s="28">
        <v>2018</v>
      </c>
      <c r="I12" s="109"/>
      <c r="J12" s="1"/>
      <c r="K12" s="1"/>
      <c r="L12" s="74"/>
      <c r="S12" s="329"/>
    </row>
    <row r="13" spans="1:19" x14ac:dyDescent="0.25">
      <c r="B13" s="89" t="s">
        <v>288</v>
      </c>
      <c r="C13" s="572">
        <v>5.89</v>
      </c>
      <c r="D13" s="572">
        <v>4.92</v>
      </c>
      <c r="E13" s="572">
        <v>5.49</v>
      </c>
      <c r="F13" s="572">
        <v>5.46</v>
      </c>
      <c r="G13" s="572">
        <v>5.41</v>
      </c>
      <c r="H13" s="2"/>
    </row>
    <row r="14" spans="1:19" ht="17.25" x14ac:dyDescent="0.25">
      <c r="B14" s="80" t="s">
        <v>289</v>
      </c>
      <c r="C14" s="573">
        <v>9.9600000000000009</v>
      </c>
      <c r="D14" s="573">
        <v>7.65</v>
      </c>
      <c r="E14" s="573">
        <v>10.37</v>
      </c>
      <c r="F14" s="573">
        <v>9.82</v>
      </c>
      <c r="G14" s="573">
        <v>9.17</v>
      </c>
      <c r="H14" s="2"/>
    </row>
    <row r="15" spans="1:19" x14ac:dyDescent="0.25">
      <c r="B15" s="275" t="s">
        <v>290</v>
      </c>
      <c r="C15" s="101"/>
      <c r="D15" s="101"/>
      <c r="E15" s="101"/>
      <c r="F15" s="101"/>
      <c r="G15" s="101"/>
      <c r="H15" s="2"/>
    </row>
    <row r="16" spans="1:19" x14ac:dyDescent="0.25">
      <c r="B16" s="275"/>
      <c r="C16" s="101"/>
      <c r="D16" s="101"/>
      <c r="E16" s="101"/>
      <c r="F16" s="101"/>
      <c r="G16" s="101"/>
      <c r="H16" s="2"/>
    </row>
    <row r="17" spans="1:12" x14ac:dyDescent="0.25">
      <c r="B17" s="79"/>
      <c r="H17" s="74"/>
    </row>
    <row r="18" spans="1:12" ht="15.75" x14ac:dyDescent="0.25">
      <c r="A18" s="255"/>
      <c r="B18" s="219" t="s">
        <v>581</v>
      </c>
      <c r="C18" s="227">
        <v>2022</v>
      </c>
      <c r="D18" s="227">
        <v>2021</v>
      </c>
      <c r="E18" s="227">
        <v>2020</v>
      </c>
      <c r="F18" s="227">
        <v>2019</v>
      </c>
      <c r="G18" s="227">
        <v>2018</v>
      </c>
      <c r="H18" s="28"/>
      <c r="I18" s="94"/>
      <c r="J18" s="1"/>
      <c r="K18" s="1"/>
      <c r="L18" s="1"/>
    </row>
    <row r="19" spans="1:12" s="90" customFormat="1" x14ac:dyDescent="0.25">
      <c r="B19" s="1" t="s">
        <v>291</v>
      </c>
      <c r="C19" s="400">
        <v>0.56699999999999995</v>
      </c>
      <c r="D19" s="240">
        <v>0.52900000000000003</v>
      </c>
      <c r="E19" s="240">
        <v>0.51800000000000002</v>
      </c>
      <c r="F19" s="434">
        <v>0.61099999999999999</v>
      </c>
      <c r="G19" s="240">
        <v>0.65400000000000003</v>
      </c>
      <c r="H19" s="1"/>
      <c r="I19" s="1"/>
      <c r="J19" s="1"/>
      <c r="K19" s="1"/>
      <c r="L19" s="1"/>
    </row>
    <row r="20" spans="1:12" s="90" customFormat="1" x14ac:dyDescent="0.25">
      <c r="B20" s="39" t="s">
        <v>292</v>
      </c>
      <c r="C20" s="399">
        <v>0.14199999999999999</v>
      </c>
      <c r="D20" s="241">
        <v>0.152</v>
      </c>
      <c r="E20" s="241">
        <v>0.107</v>
      </c>
      <c r="F20" s="435">
        <v>0.123</v>
      </c>
      <c r="G20" s="241">
        <v>0.13900000000000001</v>
      </c>
      <c r="H20" s="1"/>
      <c r="I20" s="1"/>
      <c r="J20" s="1"/>
      <c r="K20" s="1"/>
      <c r="L20" s="1"/>
    </row>
    <row r="21" spans="1:12" s="90" customFormat="1" x14ac:dyDescent="0.25">
      <c r="B21" s="93" t="s">
        <v>293</v>
      </c>
      <c r="C21" s="574">
        <v>1E-4</v>
      </c>
      <c r="D21" s="242">
        <v>2.0000000000000001E-4</v>
      </c>
      <c r="E21" s="241">
        <v>2E-3</v>
      </c>
      <c r="F21" s="436">
        <v>1E-4</v>
      </c>
      <c r="G21" s="428">
        <v>1E-4</v>
      </c>
    </row>
    <row r="22" spans="1:12" x14ac:dyDescent="0.25">
      <c r="B22" s="89" t="s">
        <v>294</v>
      </c>
      <c r="C22" s="575">
        <v>0.28499999999999998</v>
      </c>
      <c r="D22" s="244">
        <v>0.313</v>
      </c>
      <c r="E22" s="240">
        <v>0.36699999999999999</v>
      </c>
      <c r="F22" s="434">
        <v>0.26400000000000001</v>
      </c>
      <c r="G22" s="240">
        <v>0.20399999999999999</v>
      </c>
    </row>
    <row r="23" spans="1:12" x14ac:dyDescent="0.25">
      <c r="B23" s="79" t="s">
        <v>295</v>
      </c>
      <c r="C23" s="576">
        <v>1E-3</v>
      </c>
      <c r="D23" s="245">
        <v>1E-3</v>
      </c>
      <c r="E23" s="429">
        <v>3.0000000000000001E-5</v>
      </c>
      <c r="F23" s="436">
        <v>4.0000000000000002E-4</v>
      </c>
      <c r="G23" s="241">
        <v>1E-3</v>
      </c>
    </row>
    <row r="24" spans="1:12" x14ac:dyDescent="0.25">
      <c r="B24" s="80" t="s">
        <v>296</v>
      </c>
      <c r="C24" s="576">
        <v>5.0000000000000001E-3</v>
      </c>
      <c r="D24" s="245">
        <v>5.0000000000000001E-3</v>
      </c>
      <c r="E24" s="241">
        <v>6.0000000000000001E-3</v>
      </c>
      <c r="F24" s="435">
        <v>2E-3</v>
      </c>
      <c r="G24" s="241">
        <v>2E-3</v>
      </c>
    </row>
    <row r="25" spans="1:12" ht="17.25" x14ac:dyDescent="0.25">
      <c r="B25" s="85" t="s">
        <v>839</v>
      </c>
      <c r="C25" s="577">
        <v>1</v>
      </c>
      <c r="D25" s="246">
        <v>1</v>
      </c>
      <c r="E25" s="247">
        <v>1</v>
      </c>
      <c r="F25" s="438">
        <v>1</v>
      </c>
      <c r="G25" s="247">
        <v>1</v>
      </c>
    </row>
    <row r="26" spans="1:12" s="146" customFormat="1" ht="12.75" x14ac:dyDescent="0.2">
      <c r="B26" s="74" t="s">
        <v>586</v>
      </c>
      <c r="C26" s="150"/>
      <c r="D26" s="151"/>
      <c r="E26" s="151"/>
      <c r="F26" s="151"/>
      <c r="G26" s="151"/>
    </row>
    <row r="27" spans="1:12" s="146" customFormat="1" ht="12.75" x14ac:dyDescent="0.2">
      <c r="B27" s="74"/>
      <c r="C27" s="150"/>
      <c r="D27" s="151"/>
      <c r="E27" s="151"/>
      <c r="F27" s="151"/>
      <c r="G27" s="151"/>
    </row>
    <row r="28" spans="1:12" x14ac:dyDescent="0.25">
      <c r="B28" s="79"/>
      <c r="C28" s="91"/>
    </row>
    <row r="29" spans="1:12" ht="15.75" x14ac:dyDescent="0.25">
      <c r="B29" s="219" t="s">
        <v>582</v>
      </c>
      <c r="C29" s="227">
        <v>2022</v>
      </c>
      <c r="D29" s="227">
        <v>2021</v>
      </c>
      <c r="E29" s="64"/>
      <c r="F29" s="64"/>
      <c r="G29" s="64"/>
      <c r="H29" s="28">
        <v>2018</v>
      </c>
      <c r="J29" s="1"/>
      <c r="K29" s="1"/>
      <c r="L29" s="1"/>
    </row>
    <row r="30" spans="1:12" x14ac:dyDescent="0.25">
      <c r="B30" s="99" t="s">
        <v>297</v>
      </c>
      <c r="C30" s="578">
        <v>5.82</v>
      </c>
      <c r="D30" s="431">
        <v>4.84</v>
      </c>
      <c r="E30" s="65"/>
      <c r="F30" s="65"/>
      <c r="G30" s="65"/>
      <c r="H30" s="2"/>
      <c r="I30" s="2"/>
      <c r="J30" s="1"/>
      <c r="K30" s="1"/>
      <c r="L30" s="1"/>
    </row>
    <row r="31" spans="1:12" x14ac:dyDescent="0.25">
      <c r="B31" s="80" t="s">
        <v>298</v>
      </c>
      <c r="C31" s="573">
        <v>0.62</v>
      </c>
      <c r="D31" s="430">
        <v>0.59</v>
      </c>
      <c r="E31" s="65"/>
      <c r="F31" s="65"/>
      <c r="G31" s="65"/>
      <c r="H31" s="2"/>
      <c r="I31" s="2"/>
      <c r="J31" s="1"/>
      <c r="K31" s="1"/>
      <c r="L31" s="1"/>
    </row>
    <row r="32" spans="1:12" x14ac:dyDescent="0.25">
      <c r="B32" s="80" t="s">
        <v>299</v>
      </c>
      <c r="C32" s="573">
        <v>4.49</v>
      </c>
      <c r="D32" s="82">
        <v>3.53</v>
      </c>
      <c r="E32" s="65"/>
      <c r="F32" s="65"/>
      <c r="G32" s="65"/>
      <c r="H32" s="2"/>
      <c r="I32" s="2"/>
      <c r="J32" s="1"/>
      <c r="K32" s="1"/>
      <c r="L32" s="1"/>
    </row>
    <row r="33" spans="1:23" x14ac:dyDescent="0.25">
      <c r="B33" s="79" t="s">
        <v>552</v>
      </c>
      <c r="C33" s="573">
        <v>0.59</v>
      </c>
      <c r="D33" s="82">
        <v>0.65</v>
      </c>
      <c r="E33" s="65"/>
      <c r="F33" s="65"/>
      <c r="G33" s="65"/>
      <c r="H33" s="2"/>
      <c r="I33" s="2"/>
      <c r="J33" s="1"/>
      <c r="K33" s="1"/>
      <c r="L33" s="1"/>
    </row>
    <row r="34" spans="1:23" x14ac:dyDescent="0.25">
      <c r="B34" s="80" t="s">
        <v>300</v>
      </c>
      <c r="C34" s="573">
        <v>0.11</v>
      </c>
      <c r="D34" s="82">
        <v>7.0000000000000007E-2</v>
      </c>
      <c r="E34" s="65"/>
      <c r="F34" s="65"/>
      <c r="G34" s="65"/>
      <c r="H34" s="2"/>
      <c r="I34" s="2"/>
      <c r="J34" s="1"/>
      <c r="K34" s="1"/>
      <c r="L34" s="1"/>
    </row>
    <row r="35" spans="1:23" x14ac:dyDescent="0.25">
      <c r="B35" s="79" t="s">
        <v>301</v>
      </c>
      <c r="C35" s="579">
        <v>5.0000000000000001E-3</v>
      </c>
      <c r="D35" s="82">
        <v>5.0000000000000001E-3</v>
      </c>
      <c r="E35" s="65"/>
      <c r="F35" s="65"/>
      <c r="G35" s="65"/>
      <c r="H35" s="2"/>
      <c r="I35" s="2"/>
      <c r="J35" s="1"/>
      <c r="K35" s="1"/>
      <c r="L35" s="1"/>
    </row>
    <row r="36" spans="1:23" x14ac:dyDescent="0.25">
      <c r="B36" s="85" t="s">
        <v>192</v>
      </c>
      <c r="C36" s="580">
        <v>7.0000000000000007E-2</v>
      </c>
      <c r="D36" s="431">
        <v>0.08</v>
      </c>
      <c r="E36" s="65"/>
      <c r="F36" s="65"/>
      <c r="G36" s="65"/>
    </row>
    <row r="37" spans="1:23" x14ac:dyDescent="0.25">
      <c r="B37" s="354"/>
      <c r="C37" s="437"/>
      <c r="D37" s="432"/>
      <c r="E37" s="65"/>
      <c r="F37" s="65"/>
      <c r="G37" s="65"/>
    </row>
    <row r="38" spans="1:23" x14ac:dyDescent="0.25">
      <c r="B38" s="79"/>
      <c r="C38" s="2"/>
      <c r="D38" s="65"/>
      <c r="E38" s="65"/>
      <c r="F38" s="65"/>
      <c r="G38" s="65"/>
    </row>
    <row r="39" spans="1:23" ht="15.75" x14ac:dyDescent="0.25">
      <c r="A39" s="255"/>
      <c r="B39" s="219" t="s">
        <v>583</v>
      </c>
      <c r="C39" s="227">
        <v>2022</v>
      </c>
      <c r="D39" s="227">
        <v>2021</v>
      </c>
      <c r="E39" s="227">
        <v>2020</v>
      </c>
      <c r="F39" s="227">
        <v>2019</v>
      </c>
      <c r="G39" s="227">
        <v>2018</v>
      </c>
      <c r="H39" s="28">
        <v>2018</v>
      </c>
      <c r="I39" s="94"/>
      <c r="J39" s="1"/>
      <c r="K39" s="1"/>
      <c r="L39" s="1"/>
    </row>
    <row r="40" spans="1:23" x14ac:dyDescent="0.25">
      <c r="B40" s="79" t="s">
        <v>302</v>
      </c>
      <c r="C40" s="581">
        <v>421</v>
      </c>
      <c r="D40" s="134">
        <v>348</v>
      </c>
      <c r="E40" s="2">
        <v>399</v>
      </c>
      <c r="F40" s="2">
        <v>322</v>
      </c>
      <c r="G40" s="2">
        <v>345</v>
      </c>
      <c r="W40" s="329"/>
    </row>
    <row r="41" spans="1:23" x14ac:dyDescent="0.25">
      <c r="B41" s="80" t="s">
        <v>303</v>
      </c>
      <c r="C41" s="467">
        <v>88</v>
      </c>
      <c r="D41" s="135">
        <v>82</v>
      </c>
      <c r="E41" s="52">
        <v>74</v>
      </c>
      <c r="F41" s="52">
        <v>68</v>
      </c>
      <c r="G41" s="52">
        <v>43</v>
      </c>
    </row>
    <row r="42" spans="1:23" x14ac:dyDescent="0.25">
      <c r="B42" s="85" t="s">
        <v>838</v>
      </c>
      <c r="C42" s="585">
        <v>509</v>
      </c>
      <c r="D42" s="586">
        <v>430</v>
      </c>
      <c r="E42" s="587">
        <v>473</v>
      </c>
      <c r="F42" s="587">
        <v>390</v>
      </c>
      <c r="G42" s="587">
        <v>388</v>
      </c>
    </row>
    <row r="43" spans="1:23" ht="17.25" x14ac:dyDescent="0.25">
      <c r="B43" s="85" t="s">
        <v>305</v>
      </c>
      <c r="C43" s="585">
        <v>0.86</v>
      </c>
      <c r="D43" s="586">
        <v>0.67</v>
      </c>
      <c r="E43" s="587">
        <v>0.95</v>
      </c>
      <c r="F43" s="587">
        <v>0.7</v>
      </c>
      <c r="G43" s="587">
        <v>0.66</v>
      </c>
    </row>
    <row r="44" spans="1:23" x14ac:dyDescent="0.25">
      <c r="B44" s="275" t="s">
        <v>837</v>
      </c>
      <c r="C44" s="134"/>
      <c r="D44" s="2"/>
      <c r="E44" s="2"/>
      <c r="F44" s="2"/>
      <c r="G44" s="2"/>
    </row>
    <row r="45" spans="1:23" x14ac:dyDescent="0.25">
      <c r="B45" s="275"/>
      <c r="C45" s="134"/>
      <c r="D45" s="2"/>
      <c r="E45" s="2"/>
      <c r="F45" s="2"/>
      <c r="G45" s="2"/>
    </row>
    <row r="46" spans="1:23" x14ac:dyDescent="0.25">
      <c r="B46" s="79"/>
    </row>
    <row r="47" spans="1:23" ht="36.75" customHeight="1" x14ac:dyDescent="0.25">
      <c r="A47" s="255"/>
      <c r="B47" s="268" t="s">
        <v>602</v>
      </c>
      <c r="C47" s="230" t="s">
        <v>306</v>
      </c>
      <c r="D47" s="230" t="s">
        <v>307</v>
      </c>
      <c r="E47" s="230" t="s">
        <v>304</v>
      </c>
      <c r="F47" s="28"/>
      <c r="G47" s="28"/>
    </row>
    <row r="48" spans="1:23" x14ac:dyDescent="0.25">
      <c r="B48" s="273" t="s">
        <v>190</v>
      </c>
      <c r="C48" s="394">
        <v>416</v>
      </c>
      <c r="D48" s="394">
        <v>87</v>
      </c>
      <c r="E48" s="405">
        <v>503</v>
      </c>
    </row>
    <row r="49" spans="1:12" x14ac:dyDescent="0.25">
      <c r="B49" t="s">
        <v>192</v>
      </c>
      <c r="C49" s="396">
        <v>5</v>
      </c>
      <c r="D49" s="396">
        <v>1</v>
      </c>
      <c r="E49" s="404">
        <v>6</v>
      </c>
    </row>
    <row r="50" spans="1:12" x14ac:dyDescent="0.25">
      <c r="B50" s="84" t="s">
        <v>838</v>
      </c>
      <c r="C50" s="403">
        <v>421</v>
      </c>
      <c r="D50" s="403">
        <v>88</v>
      </c>
      <c r="E50" s="403">
        <v>509</v>
      </c>
    </row>
    <row r="51" spans="1:12" x14ac:dyDescent="0.25">
      <c r="B51" s="380"/>
      <c r="C51" s="433"/>
      <c r="D51" s="433"/>
      <c r="E51" s="433"/>
      <c r="F51" s="422"/>
      <c r="G51" s="422"/>
    </row>
    <row r="53" spans="1:12" ht="15.75" x14ac:dyDescent="0.25">
      <c r="A53" s="255"/>
      <c r="B53" s="219" t="s">
        <v>584</v>
      </c>
      <c r="C53" s="227">
        <v>2022</v>
      </c>
      <c r="D53" s="227">
        <v>2021</v>
      </c>
      <c r="E53" s="227">
        <v>2020</v>
      </c>
      <c r="F53" s="227">
        <v>2019</v>
      </c>
      <c r="G53" s="227">
        <v>2018</v>
      </c>
      <c r="H53" s="28"/>
      <c r="I53" s="95"/>
      <c r="J53" s="1"/>
      <c r="K53" s="1"/>
      <c r="L53" s="1"/>
    </row>
    <row r="54" spans="1:12" s="90" customFormat="1" x14ac:dyDescent="0.25">
      <c r="B54" s="136" t="s">
        <v>291</v>
      </c>
      <c r="C54" s="582">
        <v>0.53800000000000003</v>
      </c>
      <c r="D54" s="180">
        <v>0.497</v>
      </c>
      <c r="E54" s="123">
        <v>0.504</v>
      </c>
      <c r="F54" s="123">
        <v>0.51400000000000001</v>
      </c>
      <c r="G54" s="123">
        <v>0.61599999999999999</v>
      </c>
    </row>
    <row r="55" spans="1:12" s="90" customFormat="1" x14ac:dyDescent="0.25">
      <c r="B55" s="136" t="s">
        <v>308</v>
      </c>
      <c r="C55" s="583">
        <v>0.17299999999999999</v>
      </c>
      <c r="D55" s="137">
        <v>0.19</v>
      </c>
      <c r="E55" s="139">
        <v>0.156</v>
      </c>
      <c r="F55" s="139">
        <v>0.17399999999999999</v>
      </c>
      <c r="G55" s="139">
        <v>0.11</v>
      </c>
    </row>
    <row r="56" spans="1:12" s="90" customFormat="1" x14ac:dyDescent="0.25">
      <c r="B56" s="136" t="s">
        <v>309</v>
      </c>
      <c r="C56" s="576">
        <v>7.6999999999999999E-2</v>
      </c>
      <c r="D56" s="132">
        <v>8.1000000000000003E-2</v>
      </c>
      <c r="E56" s="124">
        <v>5.8999999999999997E-2</v>
      </c>
      <c r="F56" s="124">
        <v>7.9000000000000001E-2</v>
      </c>
      <c r="G56" s="124">
        <v>9.0999999999999998E-2</v>
      </c>
    </row>
    <row r="57" spans="1:12" x14ac:dyDescent="0.25">
      <c r="B57" s="89" t="s">
        <v>294</v>
      </c>
      <c r="C57" s="576">
        <v>0.21099999999999999</v>
      </c>
      <c r="D57" s="132">
        <v>0.23</v>
      </c>
      <c r="E57" s="124">
        <v>0.27800000000000002</v>
      </c>
      <c r="F57" s="124">
        <v>0.23200000000000001</v>
      </c>
      <c r="G57" s="124">
        <v>0.182</v>
      </c>
    </row>
    <row r="58" spans="1:12" x14ac:dyDescent="0.25">
      <c r="B58" s="80" t="s">
        <v>295</v>
      </c>
      <c r="C58" s="576">
        <v>1E-3</v>
      </c>
      <c r="D58" s="132">
        <v>1E-3</v>
      </c>
      <c r="E58" s="124">
        <v>1E-3</v>
      </c>
      <c r="F58" s="124">
        <v>1E-3</v>
      </c>
      <c r="G58" s="124">
        <v>1E-3</v>
      </c>
    </row>
    <row r="59" spans="1:12" x14ac:dyDescent="0.25">
      <c r="B59" s="79" t="s">
        <v>296</v>
      </c>
      <c r="C59" s="576">
        <v>1E-3</v>
      </c>
      <c r="D59" s="132">
        <v>1E-3</v>
      </c>
      <c r="E59" s="124">
        <v>1E-3</v>
      </c>
      <c r="F59" s="124">
        <v>1E-3</v>
      </c>
      <c r="G59" s="584">
        <v>4.0000000000000002E-4</v>
      </c>
    </row>
    <row r="60" spans="1:12" ht="17.25" x14ac:dyDescent="0.25">
      <c r="B60" s="85" t="s">
        <v>585</v>
      </c>
      <c r="C60" s="577">
        <v>1</v>
      </c>
      <c r="D60" s="133">
        <v>1</v>
      </c>
      <c r="E60" s="62">
        <v>1</v>
      </c>
      <c r="F60" s="62">
        <v>1</v>
      </c>
      <c r="G60" s="62">
        <v>1</v>
      </c>
    </row>
    <row r="61" spans="1:12" x14ac:dyDescent="0.25">
      <c r="B61" s="256" t="s">
        <v>586</v>
      </c>
    </row>
    <row r="62" spans="1:12" x14ac:dyDescent="0.25">
      <c r="B62" s="256"/>
      <c r="D62" s="422"/>
      <c r="E62" s="422"/>
      <c r="F62" s="422"/>
      <c r="G62" s="422"/>
    </row>
    <row r="64" spans="1:12" ht="18" x14ac:dyDescent="0.25">
      <c r="B64" s="219" t="s">
        <v>845</v>
      </c>
      <c r="C64" s="227">
        <v>2022</v>
      </c>
      <c r="D64" s="227">
        <v>2021</v>
      </c>
      <c r="E64" s="227">
        <v>2020</v>
      </c>
      <c r="F64" s="227">
        <v>2019</v>
      </c>
      <c r="G64" s="227">
        <v>2018</v>
      </c>
    </row>
    <row r="65" spans="1:19" ht="18" x14ac:dyDescent="0.25">
      <c r="B65" s="136" t="s">
        <v>840</v>
      </c>
      <c r="C65" s="76">
        <v>124</v>
      </c>
      <c r="D65" s="76">
        <v>115</v>
      </c>
      <c r="E65" s="76">
        <v>110</v>
      </c>
      <c r="F65" s="76">
        <v>192</v>
      </c>
      <c r="G65" s="76">
        <v>116</v>
      </c>
    </row>
    <row r="66" spans="1:19" ht="18" x14ac:dyDescent="0.25">
      <c r="B66" s="136" t="s">
        <v>841</v>
      </c>
      <c r="C66" s="76">
        <v>601</v>
      </c>
      <c r="D66" s="76">
        <v>739</v>
      </c>
      <c r="E66" s="76">
        <v>862</v>
      </c>
      <c r="F66" s="76">
        <v>510</v>
      </c>
      <c r="G66" s="76">
        <v>241</v>
      </c>
    </row>
    <row r="67" spans="1:19" x14ac:dyDescent="0.25">
      <c r="B67" s="136" t="s">
        <v>842</v>
      </c>
      <c r="C67" s="439">
        <v>0</v>
      </c>
      <c r="D67" s="76">
        <v>0</v>
      </c>
      <c r="E67" s="76">
        <v>0</v>
      </c>
      <c r="F67" s="76">
        <v>0</v>
      </c>
      <c r="G67" s="76">
        <v>0</v>
      </c>
    </row>
    <row r="68" spans="1:19" x14ac:dyDescent="0.25">
      <c r="B68" s="89" t="s">
        <v>843</v>
      </c>
      <c r="C68" s="76">
        <v>0</v>
      </c>
      <c r="D68" s="76">
        <v>0</v>
      </c>
      <c r="E68" s="76">
        <v>0</v>
      </c>
      <c r="F68" s="76">
        <v>0</v>
      </c>
      <c r="G68" s="76">
        <v>0</v>
      </c>
    </row>
    <row r="69" spans="1:19" ht="18" x14ac:dyDescent="0.25">
      <c r="B69" s="80" t="s">
        <v>844</v>
      </c>
      <c r="C69" s="76">
        <v>29</v>
      </c>
      <c r="D69" s="76">
        <v>29</v>
      </c>
      <c r="E69" s="76">
        <v>28</v>
      </c>
      <c r="F69" s="76">
        <v>15</v>
      </c>
      <c r="G69" s="76">
        <v>0</v>
      </c>
    </row>
    <row r="70" spans="1:19" x14ac:dyDescent="0.25">
      <c r="B70" s="440" t="s">
        <v>846</v>
      </c>
      <c r="D70" s="422"/>
      <c r="E70" s="422"/>
      <c r="F70" s="422"/>
      <c r="G70" s="422"/>
    </row>
    <row r="71" spans="1:19" x14ac:dyDescent="0.25">
      <c r="D71" s="422"/>
      <c r="E71" s="422"/>
      <c r="F71" s="422"/>
      <c r="G71" s="422"/>
    </row>
    <row r="73" spans="1:19" ht="18.75" x14ac:dyDescent="0.25">
      <c r="B73" s="269" t="s">
        <v>609</v>
      </c>
    </row>
    <row r="74" spans="1:19" x14ac:dyDescent="0.25">
      <c r="D74" s="252"/>
      <c r="E74" s="252"/>
      <c r="F74" s="252"/>
      <c r="G74" s="252"/>
    </row>
    <row r="75" spans="1:19" ht="15.75" x14ac:dyDescent="0.25">
      <c r="A75" s="255"/>
      <c r="B75" s="219" t="s">
        <v>601</v>
      </c>
      <c r="C75" s="227">
        <v>2022</v>
      </c>
      <c r="D75" s="227">
        <v>2021</v>
      </c>
      <c r="E75" s="227">
        <v>2020</v>
      </c>
      <c r="F75" s="227">
        <v>2019</v>
      </c>
      <c r="G75" s="227">
        <v>2018</v>
      </c>
      <c r="H75" s="28">
        <v>2018</v>
      </c>
      <c r="I75" s="109"/>
      <c r="J75" s="252"/>
      <c r="K75" s="252"/>
      <c r="L75" s="74"/>
      <c r="S75" s="329"/>
    </row>
    <row r="76" spans="1:19" x14ac:dyDescent="0.25">
      <c r="B76" s="89" t="s">
        <v>288</v>
      </c>
      <c r="C76" s="572">
        <v>7.3</v>
      </c>
      <c r="D76" s="92">
        <v>7.07</v>
      </c>
      <c r="E76" s="92">
        <v>7.1</v>
      </c>
      <c r="F76" s="92">
        <v>7.05</v>
      </c>
      <c r="G76" s="92">
        <v>6.9</v>
      </c>
      <c r="H76" s="2"/>
    </row>
    <row r="77" spans="1:19" ht="17.25" x14ac:dyDescent="0.25">
      <c r="B77" s="80" t="s">
        <v>289</v>
      </c>
      <c r="C77" s="573">
        <v>10.74</v>
      </c>
      <c r="D77" s="107">
        <v>9.09</v>
      </c>
      <c r="E77" s="107">
        <v>11.28</v>
      </c>
      <c r="F77" s="107">
        <v>10.039999999999999</v>
      </c>
      <c r="G77" s="107">
        <v>9.43</v>
      </c>
      <c r="H77" s="2"/>
    </row>
    <row r="78" spans="1:19" x14ac:dyDescent="0.25">
      <c r="B78" s="74" t="s">
        <v>290</v>
      </c>
      <c r="C78" s="101"/>
      <c r="D78" s="101"/>
      <c r="E78" s="101"/>
      <c r="F78" s="101"/>
      <c r="G78" s="101"/>
      <c r="H78" s="2"/>
    </row>
    <row r="79" spans="1:19" x14ac:dyDescent="0.25">
      <c r="B79" s="74"/>
      <c r="C79" s="101"/>
      <c r="D79" s="101"/>
      <c r="E79" s="101"/>
      <c r="F79" s="101"/>
      <c r="G79" s="101"/>
      <c r="H79" s="2"/>
    </row>
    <row r="80" spans="1:19" x14ac:dyDescent="0.25">
      <c r="B80" s="79"/>
      <c r="D80" s="252"/>
      <c r="E80" s="252"/>
      <c r="F80" s="252"/>
      <c r="G80" s="252"/>
      <c r="H80" s="74"/>
    </row>
    <row r="81" spans="1:12" ht="15.75" x14ac:dyDescent="0.25">
      <c r="A81" s="255"/>
      <c r="B81" s="219" t="s">
        <v>603</v>
      </c>
      <c r="C81" s="227">
        <v>2022</v>
      </c>
      <c r="D81" s="227">
        <v>2021</v>
      </c>
      <c r="E81" s="227">
        <v>2020</v>
      </c>
      <c r="F81" s="227">
        <v>2019</v>
      </c>
      <c r="G81" s="227">
        <v>2018</v>
      </c>
      <c r="H81" s="28"/>
      <c r="I81" s="94"/>
      <c r="J81" s="252"/>
      <c r="K81" s="252"/>
      <c r="L81" s="252"/>
    </row>
    <row r="82" spans="1:12" s="90" customFormat="1" x14ac:dyDescent="0.25">
      <c r="B82" s="252" t="s">
        <v>291</v>
      </c>
      <c r="C82" s="400">
        <v>0.44900000000000001</v>
      </c>
      <c r="D82" s="240">
        <v>0.35799999999999998</v>
      </c>
      <c r="E82" s="240">
        <v>0.39300000000000002</v>
      </c>
      <c r="F82" s="240">
        <v>0.46</v>
      </c>
      <c r="G82" s="240">
        <v>0.501</v>
      </c>
      <c r="H82" s="252"/>
      <c r="I82" s="252"/>
      <c r="J82" s="252"/>
      <c r="K82" s="252"/>
      <c r="L82" s="252"/>
    </row>
    <row r="83" spans="1:12" s="90" customFormat="1" x14ac:dyDescent="0.25">
      <c r="B83" s="253" t="s">
        <v>292</v>
      </c>
      <c r="C83" s="399">
        <v>0.112</v>
      </c>
      <c r="D83" s="241">
        <v>0.10299999999999999</v>
      </c>
      <c r="E83" s="241">
        <v>8.5000000000000006E-2</v>
      </c>
      <c r="F83" s="241">
        <v>9.2999999999999999E-2</v>
      </c>
      <c r="G83" s="241">
        <v>0.107</v>
      </c>
      <c r="H83" s="252"/>
      <c r="I83" s="252"/>
      <c r="J83" s="252"/>
      <c r="K83" s="252"/>
      <c r="L83" s="252"/>
    </row>
    <row r="84" spans="1:12" s="90" customFormat="1" x14ac:dyDescent="0.25">
      <c r="B84" s="93" t="s">
        <v>293</v>
      </c>
      <c r="C84" s="574">
        <v>1E-4</v>
      </c>
      <c r="D84" s="242">
        <v>1E-4</v>
      </c>
      <c r="E84" s="243">
        <v>0</v>
      </c>
      <c r="F84" s="243">
        <v>0</v>
      </c>
      <c r="G84" s="243">
        <v>0</v>
      </c>
    </row>
    <row r="85" spans="1:12" x14ac:dyDescent="0.25">
      <c r="B85" s="89" t="s">
        <v>294</v>
      </c>
      <c r="C85" s="575">
        <v>0.36099999999999999</v>
      </c>
      <c r="D85" s="244">
        <v>0.38500000000000001</v>
      </c>
      <c r="E85" s="240">
        <v>0.39300000000000002</v>
      </c>
      <c r="F85" s="240">
        <v>0.44400000000000001</v>
      </c>
      <c r="G85" s="240">
        <v>0.38900000000000001</v>
      </c>
    </row>
    <row r="86" spans="1:12" x14ac:dyDescent="0.25">
      <c r="B86" s="79" t="s">
        <v>295</v>
      </c>
      <c r="C86" s="576">
        <v>1E-3</v>
      </c>
      <c r="D86" s="245">
        <v>1E-3</v>
      </c>
      <c r="E86" s="241">
        <v>1E-3</v>
      </c>
      <c r="F86" s="241">
        <v>1E-3</v>
      </c>
      <c r="G86" s="241">
        <v>1E-3</v>
      </c>
    </row>
    <row r="87" spans="1:12" x14ac:dyDescent="0.25">
      <c r="B87" s="80" t="s">
        <v>296</v>
      </c>
      <c r="C87" s="576">
        <v>7.5999999999999998E-2</v>
      </c>
      <c r="D87" s="245">
        <v>0.154</v>
      </c>
      <c r="E87" s="241">
        <v>0.128</v>
      </c>
      <c r="F87" s="241">
        <v>2E-3</v>
      </c>
      <c r="G87" s="241">
        <v>2E-3</v>
      </c>
    </row>
    <row r="88" spans="1:12" ht="17.25" x14ac:dyDescent="0.25">
      <c r="B88" s="85" t="s">
        <v>585</v>
      </c>
      <c r="C88" s="577">
        <v>1</v>
      </c>
      <c r="D88" s="246">
        <v>1</v>
      </c>
      <c r="E88" s="247">
        <v>1</v>
      </c>
      <c r="F88" s="247">
        <v>1</v>
      </c>
      <c r="G88" s="247">
        <v>1</v>
      </c>
    </row>
    <row r="89" spans="1:12" s="146" customFormat="1" ht="12.75" x14ac:dyDescent="0.2">
      <c r="B89" s="256" t="s">
        <v>586</v>
      </c>
      <c r="C89" s="150"/>
      <c r="D89" s="151"/>
      <c r="E89" s="151"/>
      <c r="F89" s="151"/>
      <c r="G89" s="151"/>
    </row>
    <row r="90" spans="1:12" s="146" customFormat="1" ht="12.75" x14ac:dyDescent="0.2">
      <c r="B90" s="256"/>
      <c r="C90" s="150"/>
      <c r="D90" s="151"/>
      <c r="E90" s="151"/>
      <c r="F90" s="151"/>
      <c r="G90" s="151"/>
    </row>
    <row r="91" spans="1:12" x14ac:dyDescent="0.25">
      <c r="B91" s="79"/>
      <c r="C91" s="91"/>
      <c r="D91" s="252"/>
      <c r="E91" s="252"/>
      <c r="F91" s="252"/>
      <c r="G91" s="252"/>
    </row>
    <row r="92" spans="1:12" ht="15.75" x14ac:dyDescent="0.25">
      <c r="A92" s="255"/>
      <c r="B92" s="219" t="s">
        <v>604</v>
      </c>
      <c r="C92" s="227">
        <v>2022</v>
      </c>
      <c r="D92" s="227">
        <v>2021</v>
      </c>
      <c r="E92" s="64"/>
      <c r="F92" s="64"/>
      <c r="G92" s="64"/>
      <c r="H92" s="28">
        <v>2018</v>
      </c>
      <c r="J92" s="252"/>
      <c r="K92" s="252"/>
      <c r="L92" s="252"/>
    </row>
    <row r="93" spans="1:12" x14ac:dyDescent="0.25">
      <c r="B93" s="99" t="s">
        <v>297</v>
      </c>
      <c r="C93" s="578">
        <v>5.81</v>
      </c>
      <c r="D93" s="138">
        <v>4.84</v>
      </c>
      <c r="E93" s="65"/>
      <c r="F93" s="65"/>
      <c r="G93" s="65"/>
      <c r="H93" s="2"/>
      <c r="I93" s="2"/>
      <c r="J93" s="252"/>
      <c r="K93" s="252"/>
      <c r="L93" s="252"/>
    </row>
    <row r="94" spans="1:12" x14ac:dyDescent="0.25">
      <c r="B94" s="80" t="s">
        <v>298</v>
      </c>
      <c r="C94" s="573">
        <v>0.62</v>
      </c>
      <c r="D94" s="107">
        <v>0.59</v>
      </c>
      <c r="E94" s="65"/>
      <c r="F94" s="65"/>
      <c r="G94" s="65"/>
      <c r="H94" s="2"/>
      <c r="I94" s="2"/>
      <c r="J94" s="252"/>
      <c r="K94" s="252"/>
      <c r="L94" s="252"/>
    </row>
    <row r="95" spans="1:12" x14ac:dyDescent="0.25">
      <c r="B95" s="80" t="s">
        <v>299</v>
      </c>
      <c r="C95" s="573">
        <v>4.49</v>
      </c>
      <c r="D95" s="107">
        <v>3.53</v>
      </c>
      <c r="E95" s="65"/>
      <c r="F95" s="65"/>
      <c r="G95" s="65"/>
      <c r="H95" s="2"/>
      <c r="I95" s="2"/>
      <c r="J95" s="252"/>
      <c r="K95" s="252"/>
      <c r="L95" s="252"/>
    </row>
    <row r="96" spans="1:12" x14ac:dyDescent="0.25">
      <c r="B96" s="79" t="s">
        <v>552</v>
      </c>
      <c r="C96" s="573">
        <v>0.59</v>
      </c>
      <c r="D96" s="107">
        <v>0.65</v>
      </c>
      <c r="E96" s="65"/>
      <c r="F96" s="65"/>
      <c r="G96" s="65"/>
      <c r="H96" s="2"/>
      <c r="I96" s="2"/>
      <c r="J96" s="252"/>
      <c r="K96" s="252"/>
      <c r="L96" s="252"/>
    </row>
    <row r="97" spans="1:22" x14ac:dyDescent="0.25">
      <c r="B97" s="80" t="s">
        <v>300</v>
      </c>
      <c r="C97" s="573">
        <v>0.11</v>
      </c>
      <c r="D97" s="107">
        <v>7.0000000000000007E-2</v>
      </c>
      <c r="E97" s="65"/>
      <c r="F97" s="65"/>
      <c r="G97" s="65"/>
      <c r="H97" s="2"/>
      <c r="I97" s="2"/>
      <c r="J97" s="252"/>
      <c r="K97" s="252"/>
      <c r="L97" s="252"/>
    </row>
    <row r="98" spans="1:22" x14ac:dyDescent="0.25">
      <c r="B98" s="79" t="s">
        <v>301</v>
      </c>
      <c r="C98" s="579">
        <v>5.0000000000000001E-3</v>
      </c>
      <c r="D98" s="171">
        <v>5.0000000000000001E-3</v>
      </c>
      <c r="E98" s="65"/>
      <c r="F98" s="65"/>
      <c r="G98" s="65"/>
      <c r="H98" s="2"/>
      <c r="I98" s="2"/>
      <c r="J98" s="252"/>
      <c r="K98" s="252"/>
      <c r="L98" s="252"/>
    </row>
    <row r="99" spans="1:22" x14ac:dyDescent="0.25">
      <c r="B99" s="85" t="s">
        <v>191</v>
      </c>
      <c r="C99" s="580">
        <v>1.41</v>
      </c>
      <c r="D99" s="105">
        <v>2.14</v>
      </c>
      <c r="E99" s="65"/>
      <c r="F99" s="65"/>
      <c r="G99" s="65"/>
    </row>
    <row r="100" spans="1:22" x14ac:dyDescent="0.25">
      <c r="B100" s="85" t="s">
        <v>192</v>
      </c>
      <c r="C100" s="580">
        <v>7.0000000000000007E-2</v>
      </c>
      <c r="D100" s="105">
        <v>0.08</v>
      </c>
      <c r="E100" s="65"/>
      <c r="F100" s="65"/>
      <c r="G100" s="65"/>
      <c r="V100" s="329"/>
    </row>
    <row r="101" spans="1:22" x14ac:dyDescent="0.25">
      <c r="B101" s="354"/>
      <c r="C101" s="441"/>
      <c r="D101" s="441"/>
      <c r="E101" s="65"/>
      <c r="F101" s="65"/>
      <c r="G101" s="65"/>
      <c r="V101" s="59"/>
    </row>
    <row r="102" spans="1:22" x14ac:dyDescent="0.25">
      <c r="B102" s="79"/>
      <c r="C102" s="2"/>
      <c r="D102" s="65"/>
      <c r="E102" s="65"/>
      <c r="F102" s="65"/>
      <c r="G102" s="65"/>
    </row>
    <row r="103" spans="1:22" ht="15.75" x14ac:dyDescent="0.25">
      <c r="A103" s="255"/>
      <c r="B103" s="219" t="s">
        <v>605</v>
      </c>
      <c r="C103" s="227">
        <v>2022</v>
      </c>
      <c r="D103" s="227">
        <v>2021</v>
      </c>
      <c r="E103" s="227">
        <v>2020</v>
      </c>
      <c r="F103" s="227">
        <v>2019</v>
      </c>
      <c r="G103" s="227">
        <v>2018</v>
      </c>
      <c r="H103" s="28">
        <v>2018</v>
      </c>
      <c r="I103" s="94"/>
      <c r="J103" s="252"/>
      <c r="K103" s="252"/>
      <c r="L103" s="252"/>
    </row>
    <row r="104" spans="1:22" x14ac:dyDescent="0.25">
      <c r="B104" s="79" t="s">
        <v>302</v>
      </c>
      <c r="C104" s="581">
        <v>521</v>
      </c>
      <c r="D104" s="134">
        <v>502</v>
      </c>
      <c r="E104" s="2">
        <v>512</v>
      </c>
      <c r="F104" s="2">
        <v>436</v>
      </c>
      <c r="G104" s="2">
        <v>446</v>
      </c>
    </row>
    <row r="105" spans="1:22" x14ac:dyDescent="0.25">
      <c r="B105" s="80" t="s">
        <v>303</v>
      </c>
      <c r="C105" s="467">
        <v>88</v>
      </c>
      <c r="D105" s="135">
        <v>82</v>
      </c>
      <c r="E105" s="52">
        <v>77</v>
      </c>
      <c r="F105" s="52">
        <v>68</v>
      </c>
      <c r="G105" s="52">
        <v>49</v>
      </c>
    </row>
    <row r="106" spans="1:22" x14ac:dyDescent="0.25">
      <c r="B106" s="85" t="s">
        <v>838</v>
      </c>
      <c r="C106" s="585">
        <v>609</v>
      </c>
      <c r="D106" s="586">
        <v>584</v>
      </c>
      <c r="E106" s="587">
        <v>589</v>
      </c>
      <c r="F106" s="587">
        <v>504</v>
      </c>
      <c r="G106" s="587">
        <v>495</v>
      </c>
    </row>
    <row r="107" spans="1:22" ht="17.25" x14ac:dyDescent="0.25">
      <c r="B107" s="85" t="s">
        <v>305</v>
      </c>
      <c r="C107" s="585">
        <v>0.9</v>
      </c>
      <c r="D107" s="586">
        <v>0.75</v>
      </c>
      <c r="E107" s="587">
        <v>0.94</v>
      </c>
      <c r="F107" s="587">
        <v>0.72</v>
      </c>
      <c r="G107" s="587">
        <v>0.68</v>
      </c>
    </row>
    <row r="108" spans="1:22" x14ac:dyDescent="0.25">
      <c r="B108" s="74" t="s">
        <v>290</v>
      </c>
      <c r="C108" s="134"/>
      <c r="D108" s="2"/>
      <c r="E108" s="2"/>
      <c r="F108" s="2"/>
      <c r="G108" s="2"/>
    </row>
    <row r="109" spans="1:22" x14ac:dyDescent="0.25">
      <c r="B109" s="74"/>
      <c r="C109" s="134"/>
      <c r="D109" s="2"/>
      <c r="E109" s="2"/>
      <c r="F109" s="2"/>
      <c r="G109" s="2"/>
    </row>
    <row r="110" spans="1:22" x14ac:dyDescent="0.25">
      <c r="B110" s="79"/>
      <c r="D110" s="252"/>
      <c r="E110" s="252"/>
      <c r="F110" s="252"/>
      <c r="G110" s="252"/>
    </row>
    <row r="111" spans="1:22" ht="36.75" customHeight="1" x14ac:dyDescent="0.25">
      <c r="A111" s="255"/>
      <c r="B111" s="234" t="s">
        <v>606</v>
      </c>
      <c r="C111" s="230" t="s">
        <v>306</v>
      </c>
      <c r="D111" s="230" t="s">
        <v>307</v>
      </c>
      <c r="E111" s="230" t="s">
        <v>304</v>
      </c>
      <c r="F111" s="28"/>
      <c r="G111" s="28"/>
    </row>
    <row r="112" spans="1:22" x14ac:dyDescent="0.25">
      <c r="B112" t="s">
        <v>190</v>
      </c>
      <c r="C112" s="396">
        <v>416</v>
      </c>
      <c r="D112" s="396">
        <v>87</v>
      </c>
      <c r="E112" s="404">
        <v>503</v>
      </c>
      <c r="F112" s="252"/>
      <c r="G112" s="252"/>
    </row>
    <row r="113" spans="1:12" x14ac:dyDescent="0.25">
      <c r="B113" s="50" t="s">
        <v>191</v>
      </c>
      <c r="C113" s="398">
        <v>100</v>
      </c>
      <c r="D113" s="398">
        <v>0</v>
      </c>
      <c r="E113" s="403">
        <v>100</v>
      </c>
      <c r="F113" s="252"/>
      <c r="G113" s="252"/>
    </row>
    <row r="114" spans="1:12" x14ac:dyDescent="0.25">
      <c r="B114" t="s">
        <v>192</v>
      </c>
      <c r="C114" s="396">
        <v>5</v>
      </c>
      <c r="D114" s="396">
        <v>1</v>
      </c>
      <c r="E114" s="404">
        <v>6</v>
      </c>
      <c r="F114" s="252"/>
      <c r="G114" s="252"/>
    </row>
    <row r="115" spans="1:12" x14ac:dyDescent="0.25">
      <c r="B115" s="84" t="s">
        <v>304</v>
      </c>
      <c r="C115" s="403">
        <v>521</v>
      </c>
      <c r="D115" s="403">
        <v>88</v>
      </c>
      <c r="E115" s="403">
        <v>609</v>
      </c>
      <c r="F115" s="252"/>
      <c r="G115" s="252"/>
    </row>
    <row r="116" spans="1:12" x14ac:dyDescent="0.25">
      <c r="B116" s="380"/>
      <c r="C116" s="442"/>
      <c r="D116" s="442"/>
      <c r="E116" s="442"/>
      <c r="F116" s="422"/>
      <c r="G116" s="422"/>
    </row>
    <row r="117" spans="1:12" x14ac:dyDescent="0.25">
      <c r="D117" s="252"/>
      <c r="E117" s="252"/>
      <c r="F117" s="252"/>
      <c r="G117" s="252"/>
    </row>
    <row r="118" spans="1:12" ht="15.75" x14ac:dyDescent="0.25">
      <c r="A118" s="255"/>
      <c r="B118" s="219" t="s">
        <v>607</v>
      </c>
      <c r="C118" s="227">
        <v>2022</v>
      </c>
      <c r="D118" s="227">
        <v>2021</v>
      </c>
      <c r="E118" s="227">
        <v>2020</v>
      </c>
      <c r="F118" s="227">
        <v>2019</v>
      </c>
      <c r="G118" s="227">
        <v>2018</v>
      </c>
      <c r="H118" s="28"/>
      <c r="I118" s="95"/>
      <c r="J118" s="252"/>
      <c r="K118" s="252"/>
      <c r="L118" s="252"/>
    </row>
    <row r="119" spans="1:12" s="90" customFormat="1" x14ac:dyDescent="0.25">
      <c r="B119" s="136" t="s">
        <v>291</v>
      </c>
      <c r="C119" s="582">
        <v>0.45</v>
      </c>
      <c r="D119" s="180">
        <v>0.36599999999999999</v>
      </c>
      <c r="E119" s="123">
        <v>0.38900000000000001</v>
      </c>
      <c r="F119" s="123">
        <v>0.39800000000000002</v>
      </c>
      <c r="G119" s="123">
        <v>0.46800000000000003</v>
      </c>
    </row>
    <row r="120" spans="1:12" s="90" customFormat="1" x14ac:dyDescent="0.25">
      <c r="B120" s="136" t="s">
        <v>308</v>
      </c>
      <c r="C120" s="583">
        <v>0.14399999999999999</v>
      </c>
      <c r="D120" s="137">
        <v>0.14000000000000001</v>
      </c>
      <c r="E120" s="139">
        <v>0.121</v>
      </c>
      <c r="F120" s="139">
        <v>0.13400000000000001</v>
      </c>
      <c r="G120" s="139">
        <v>9.5000000000000001E-2</v>
      </c>
    </row>
    <row r="121" spans="1:12" s="90" customFormat="1" x14ac:dyDescent="0.25">
      <c r="B121" s="136" t="s">
        <v>309</v>
      </c>
      <c r="C121" s="576">
        <v>6.4000000000000001E-2</v>
      </c>
      <c r="D121" s="132">
        <v>0.06</v>
      </c>
      <c r="E121" s="124">
        <v>4.5999999999999999E-2</v>
      </c>
      <c r="F121" s="124">
        <v>6.0999999999999999E-2</v>
      </c>
      <c r="G121" s="124">
        <v>8.5000000000000006E-2</v>
      </c>
    </row>
    <row r="122" spans="1:12" x14ac:dyDescent="0.25">
      <c r="B122" s="89" t="s">
        <v>294</v>
      </c>
      <c r="C122" s="576">
        <v>0.28199999999999997</v>
      </c>
      <c r="D122" s="132">
        <v>0.307</v>
      </c>
      <c r="E122" s="124">
        <v>0.33900000000000002</v>
      </c>
      <c r="F122" s="124">
        <v>0.40400000000000003</v>
      </c>
      <c r="G122" s="124">
        <v>0.34899999999999998</v>
      </c>
    </row>
    <row r="123" spans="1:12" x14ac:dyDescent="0.25">
      <c r="B123" s="80" t="s">
        <v>295</v>
      </c>
      <c r="C123" s="576">
        <v>1E-3</v>
      </c>
      <c r="D123" s="132">
        <v>1E-3</v>
      </c>
      <c r="E123" s="124">
        <v>1E-3</v>
      </c>
      <c r="F123" s="124">
        <v>1E-3</v>
      </c>
      <c r="G123" s="124">
        <v>1E-3</v>
      </c>
    </row>
    <row r="124" spans="1:12" x14ac:dyDescent="0.25">
      <c r="B124" s="79" t="s">
        <v>296</v>
      </c>
      <c r="C124" s="576">
        <v>0.06</v>
      </c>
      <c r="D124" s="132">
        <v>0.126</v>
      </c>
      <c r="E124" s="124">
        <v>0.10299999999999999</v>
      </c>
      <c r="F124" s="124">
        <v>2E-3</v>
      </c>
      <c r="G124" s="124">
        <v>2E-3</v>
      </c>
    </row>
    <row r="125" spans="1:12" ht="17.25" x14ac:dyDescent="0.25">
      <c r="B125" s="85" t="s">
        <v>585</v>
      </c>
      <c r="C125" s="577">
        <v>1</v>
      </c>
      <c r="D125" s="133">
        <v>1</v>
      </c>
      <c r="E125" s="62">
        <v>1</v>
      </c>
      <c r="F125" s="62">
        <v>1</v>
      </c>
      <c r="G125" s="62">
        <v>1</v>
      </c>
    </row>
    <row r="126" spans="1:12" x14ac:dyDescent="0.25">
      <c r="B126" s="146" t="s">
        <v>586</v>
      </c>
      <c r="D126" s="252"/>
      <c r="E126" s="252"/>
      <c r="F126" s="252"/>
      <c r="G126" s="252"/>
    </row>
    <row r="127" spans="1:12" x14ac:dyDescent="0.25">
      <c r="D127" s="252"/>
      <c r="E127" s="252"/>
      <c r="F127" s="252"/>
      <c r="G127" s="252"/>
    </row>
    <row r="128" spans="1:12" x14ac:dyDescent="0.25">
      <c r="D128" s="252"/>
      <c r="E128" s="252"/>
      <c r="F128" s="252"/>
      <c r="G128" s="252"/>
    </row>
  </sheetData>
  <sheetProtection algorithmName="SHA-512" hashValue="vche4FDsruNJiVvmRyQY8OCF/AK5nCj/0daZSmIz4xg2C467rgpyWmNA2Wd3DiC/sF4R9veJjQwPDqkb6EaEnw==" saltValue="cbqkcoSkjFa7Nqov0RkHzw==" spinCount="100000" sheet="1" objects="1" scenarios="1"/>
  <mergeCells count="1">
    <mergeCell ref="B8:C8"/>
  </mergeCells>
  <phoneticPr fontId="10" type="noConversion"/>
  <hyperlinks>
    <hyperlink ref="D3" location="Contents!A1" display="CONTENTS TAB" xr:uid="{0625335D-B255-4F2D-BB30-39B94614DB31}"/>
  </hyperlinks>
  <pageMargins left="0.7" right="0.7" top="0.75" bottom="0.75" header="0.3" footer="0.3"/>
  <pageSetup paperSize="8" scale="6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BC4D-0F39-4255-A543-83744DD9D204}">
  <sheetPr>
    <pageSetUpPr fitToPage="1"/>
  </sheetPr>
  <dimension ref="A2:L87"/>
  <sheetViews>
    <sheetView showGridLines="0" showRowColHeaders="0" zoomScale="80" zoomScaleNormal="80" workbookViewId="0"/>
  </sheetViews>
  <sheetFormatPr defaultRowHeight="15" x14ac:dyDescent="0.25"/>
  <cols>
    <col min="1" max="1" width="4.140625" customWidth="1"/>
    <col min="2" max="2" width="82.140625" customWidth="1"/>
    <col min="3" max="3" width="11.42578125" customWidth="1"/>
    <col min="4" max="4" width="13.140625" style="1" customWidth="1"/>
    <col min="5" max="5" width="12.5703125" style="1" customWidth="1"/>
    <col min="6" max="7" width="12.28515625" style="1" customWidth="1"/>
    <col min="8" max="8" width="6.5703125" customWidth="1"/>
    <col min="9" max="9" width="22.42578125" customWidth="1"/>
  </cols>
  <sheetData>
    <row r="2" spans="1:12" x14ac:dyDescent="0.25">
      <c r="D2" s="5" t="s">
        <v>553</v>
      </c>
      <c r="G2" s="5"/>
    </row>
    <row r="3" spans="1:12" x14ac:dyDescent="0.25">
      <c r="D3" s="185" t="s">
        <v>32</v>
      </c>
      <c r="G3" s="185"/>
    </row>
    <row r="5" spans="1:12" x14ac:dyDescent="0.25">
      <c r="G5" s="267"/>
      <c r="H5" s="59"/>
    </row>
    <row r="8" spans="1:12" ht="21" customHeight="1" x14ac:dyDescent="0.25">
      <c r="A8" s="255"/>
      <c r="B8" s="597" t="s">
        <v>914</v>
      </c>
      <c r="C8" s="597"/>
      <c r="D8" s="10"/>
      <c r="E8" s="10"/>
      <c r="F8" s="10"/>
      <c r="G8" s="10"/>
    </row>
    <row r="9" spans="1:12" ht="15.75" customHeight="1" x14ac:dyDescent="0.25">
      <c r="A9" s="255"/>
      <c r="B9" s="421"/>
      <c r="C9" s="421"/>
      <c r="D9" s="421"/>
      <c r="E9" s="421"/>
      <c r="F9" s="421"/>
      <c r="G9" s="421"/>
    </row>
    <row r="11" spans="1:12" ht="15.75" x14ac:dyDescent="0.25">
      <c r="B11" s="219" t="s">
        <v>570</v>
      </c>
      <c r="C11" s="227">
        <v>2022</v>
      </c>
      <c r="D11" s="227">
        <v>2021</v>
      </c>
      <c r="E11" s="227">
        <v>2020</v>
      </c>
      <c r="F11" s="227">
        <v>2019</v>
      </c>
      <c r="G11" s="227">
        <v>2018</v>
      </c>
      <c r="H11" s="28">
        <v>2018</v>
      </c>
      <c r="I11" s="33"/>
      <c r="J11" s="1"/>
      <c r="K11" s="1"/>
      <c r="L11" s="74"/>
    </row>
    <row r="12" spans="1:12" x14ac:dyDescent="0.25">
      <c r="B12" s="3" t="s">
        <v>310</v>
      </c>
      <c r="C12" s="56">
        <v>12880</v>
      </c>
      <c r="D12" s="56">
        <v>11018</v>
      </c>
      <c r="E12" s="56">
        <v>10220</v>
      </c>
      <c r="F12" s="56">
        <v>11754</v>
      </c>
      <c r="G12" s="56">
        <v>8221</v>
      </c>
      <c r="H12" s="2"/>
      <c r="J12" s="59"/>
    </row>
    <row r="13" spans="1:12" ht="17.25" x14ac:dyDescent="0.25">
      <c r="B13" s="42" t="s">
        <v>311</v>
      </c>
      <c r="C13" s="57">
        <v>41304</v>
      </c>
      <c r="D13" s="57">
        <v>41310</v>
      </c>
      <c r="E13" s="57">
        <v>38232</v>
      </c>
      <c r="F13" s="57">
        <v>12827</v>
      </c>
      <c r="G13" s="57">
        <v>6018</v>
      </c>
      <c r="H13" s="2"/>
    </row>
    <row r="14" spans="1:12" s="146" customFormat="1" ht="12.75" x14ac:dyDescent="0.2">
      <c r="B14" s="145" t="s">
        <v>312</v>
      </c>
      <c r="C14" s="160"/>
      <c r="D14" s="160"/>
      <c r="E14" s="160"/>
      <c r="F14" s="160"/>
      <c r="G14" s="161"/>
      <c r="H14" s="161"/>
    </row>
    <row r="15" spans="1:12" s="146" customFormat="1" ht="12.75" x14ac:dyDescent="0.2">
      <c r="B15" s="145"/>
      <c r="C15" s="160"/>
      <c r="D15" s="160"/>
      <c r="E15" s="160"/>
      <c r="F15" s="160"/>
      <c r="G15" s="161"/>
      <c r="H15" s="161"/>
    </row>
    <row r="16" spans="1:12" x14ac:dyDescent="0.25">
      <c r="B16" s="49"/>
      <c r="H16" s="1"/>
      <c r="I16" s="1"/>
      <c r="J16" s="1"/>
      <c r="K16" s="1"/>
      <c r="L16" s="79"/>
    </row>
    <row r="17" spans="2:12" ht="15.75" x14ac:dyDescent="0.25">
      <c r="B17" s="219" t="s">
        <v>571</v>
      </c>
      <c r="C17" s="227">
        <v>2022</v>
      </c>
      <c r="D17" s="227">
        <v>2021</v>
      </c>
      <c r="E17" s="227">
        <v>2020</v>
      </c>
      <c r="F17" s="227">
        <v>2019</v>
      </c>
      <c r="G17" s="227">
        <v>2018</v>
      </c>
      <c r="H17" s="28">
        <v>2018</v>
      </c>
      <c r="I17" s="33"/>
      <c r="J17" s="1"/>
      <c r="K17" s="1"/>
      <c r="L17" s="74"/>
    </row>
    <row r="18" spans="2:12" x14ac:dyDescent="0.25">
      <c r="B18" s="103" t="s">
        <v>313</v>
      </c>
      <c r="C18" s="2">
        <v>0</v>
      </c>
      <c r="D18" s="2">
        <v>0</v>
      </c>
      <c r="E18" s="2">
        <v>0</v>
      </c>
      <c r="F18" s="2">
        <v>0</v>
      </c>
      <c r="G18" s="2">
        <v>0</v>
      </c>
      <c r="H18" s="2"/>
    </row>
    <row r="19" spans="2:12" x14ac:dyDescent="0.25">
      <c r="B19" s="106" t="s">
        <v>314</v>
      </c>
      <c r="C19" s="57">
        <v>14065</v>
      </c>
      <c r="D19" s="57">
        <v>12202</v>
      </c>
      <c r="E19" s="57">
        <v>11437</v>
      </c>
      <c r="F19" s="57">
        <v>12658</v>
      </c>
      <c r="G19" s="57">
        <v>9548</v>
      </c>
      <c r="H19" s="2"/>
    </row>
    <row r="20" spans="2:12" x14ac:dyDescent="0.25">
      <c r="B20" s="104" t="s">
        <v>315</v>
      </c>
      <c r="C20" s="2">
        <v>0</v>
      </c>
      <c r="D20" s="2">
        <v>0</v>
      </c>
      <c r="E20" s="2">
        <v>0</v>
      </c>
      <c r="F20" s="2">
        <v>0</v>
      </c>
      <c r="G20" s="2">
        <v>0</v>
      </c>
      <c r="H20" s="2"/>
    </row>
    <row r="21" spans="2:12" x14ac:dyDescent="0.25">
      <c r="B21" s="108" t="s">
        <v>316</v>
      </c>
      <c r="C21" s="52">
        <v>571</v>
      </c>
      <c r="D21" s="52">
        <v>520</v>
      </c>
      <c r="E21" s="52">
        <v>430</v>
      </c>
      <c r="F21" s="52">
        <v>538</v>
      </c>
      <c r="G21" s="52">
        <v>549</v>
      </c>
      <c r="H21" s="2"/>
    </row>
    <row r="22" spans="2:12" x14ac:dyDescent="0.25">
      <c r="B22" s="85" t="s">
        <v>166</v>
      </c>
      <c r="C22" s="60">
        <v>14636</v>
      </c>
      <c r="D22" s="60">
        <v>12722</v>
      </c>
      <c r="E22" s="60">
        <v>11867</v>
      </c>
      <c r="F22" s="60">
        <v>13196</v>
      </c>
      <c r="G22" s="60">
        <v>10097</v>
      </c>
      <c r="H22" s="2"/>
    </row>
    <row r="23" spans="2:12" x14ac:dyDescent="0.25">
      <c r="B23" s="354"/>
      <c r="C23" s="445"/>
      <c r="D23" s="445"/>
      <c r="E23" s="445"/>
      <c r="F23" s="445"/>
      <c r="G23" s="445"/>
      <c r="H23" s="2"/>
    </row>
    <row r="24" spans="2:12" x14ac:dyDescent="0.25">
      <c r="B24" s="99"/>
      <c r="C24" s="102"/>
      <c r="D24" s="102"/>
      <c r="E24" s="102"/>
      <c r="F24" s="102"/>
      <c r="G24" s="102"/>
      <c r="H24" s="2"/>
    </row>
    <row r="25" spans="2:12" ht="15.75" x14ac:dyDescent="0.25">
      <c r="B25" s="219" t="s">
        <v>572</v>
      </c>
      <c r="C25" s="227">
        <v>2022</v>
      </c>
      <c r="D25" s="227">
        <v>2021</v>
      </c>
      <c r="E25" s="83"/>
      <c r="F25" s="83"/>
      <c r="G25" s="83"/>
      <c r="H25" s="28">
        <v>2018</v>
      </c>
      <c r="I25" s="33"/>
      <c r="J25" s="1"/>
      <c r="K25" s="1"/>
      <c r="L25" s="74"/>
    </row>
    <row r="26" spans="2:12" x14ac:dyDescent="0.25">
      <c r="B26" s="103" t="s">
        <v>317</v>
      </c>
      <c r="C26" s="56">
        <v>9926</v>
      </c>
      <c r="D26" s="56">
        <v>7517</v>
      </c>
      <c r="E26" s="2"/>
      <c r="F26" s="2"/>
      <c r="G26" s="2"/>
      <c r="H26" s="2"/>
    </row>
    <row r="27" spans="2:12" x14ac:dyDescent="0.25">
      <c r="B27" s="106" t="s">
        <v>318</v>
      </c>
      <c r="C27" s="57">
        <v>4710</v>
      </c>
      <c r="D27" s="57">
        <v>5206</v>
      </c>
      <c r="E27" s="2"/>
      <c r="F27" s="2"/>
      <c r="G27" s="2"/>
      <c r="H27" s="2"/>
    </row>
    <row r="28" spans="2:12" x14ac:dyDescent="0.25">
      <c r="B28" s="85" t="s">
        <v>166</v>
      </c>
      <c r="C28" s="60">
        <v>14636</v>
      </c>
      <c r="D28" s="60">
        <v>12722</v>
      </c>
      <c r="E28" s="5"/>
      <c r="F28" s="5"/>
      <c r="G28" s="5"/>
      <c r="H28" s="2"/>
    </row>
    <row r="29" spans="2:12" x14ac:dyDescent="0.25">
      <c r="B29" s="354"/>
      <c r="C29" s="445"/>
      <c r="D29" s="445"/>
      <c r="E29" s="5"/>
      <c r="F29" s="5"/>
      <c r="G29" s="5"/>
      <c r="H29" s="2"/>
    </row>
    <row r="30" spans="2:12" x14ac:dyDescent="0.25">
      <c r="B30" s="99"/>
      <c r="C30" s="102"/>
      <c r="D30" s="102"/>
      <c r="E30" s="102"/>
      <c r="F30" s="102"/>
      <c r="G30" s="102"/>
      <c r="H30" s="2"/>
    </row>
    <row r="31" spans="2:12" ht="15.75" x14ac:dyDescent="0.25">
      <c r="B31" s="219" t="s">
        <v>573</v>
      </c>
      <c r="C31" s="227">
        <v>2022</v>
      </c>
      <c r="D31" s="227">
        <v>2021</v>
      </c>
      <c r="E31" s="227">
        <v>2020</v>
      </c>
      <c r="F31" s="227">
        <v>2019</v>
      </c>
      <c r="G31" s="227">
        <v>2018</v>
      </c>
      <c r="H31" s="28">
        <v>2018</v>
      </c>
      <c r="I31" s="33"/>
      <c r="J31" s="1"/>
      <c r="K31" s="1"/>
      <c r="L31" s="74"/>
    </row>
    <row r="32" spans="2:12" x14ac:dyDescent="0.25">
      <c r="B32" s="103" t="s">
        <v>313</v>
      </c>
      <c r="C32" s="56">
        <v>1756</v>
      </c>
      <c r="D32" s="56">
        <v>1702</v>
      </c>
      <c r="E32" s="56">
        <v>1647</v>
      </c>
      <c r="F32" s="56">
        <v>1442</v>
      </c>
      <c r="G32" s="56">
        <v>1876</v>
      </c>
      <c r="H32" s="2"/>
    </row>
    <row r="33" spans="2:12" x14ac:dyDescent="0.25">
      <c r="B33" s="106" t="s">
        <v>314</v>
      </c>
      <c r="C33" s="52">
        <v>0</v>
      </c>
      <c r="D33" s="52">
        <v>1</v>
      </c>
      <c r="E33" s="52">
        <v>0</v>
      </c>
      <c r="F33" s="52">
        <v>0</v>
      </c>
      <c r="G33" s="52">
        <v>0</v>
      </c>
      <c r="H33" s="2"/>
    </row>
    <row r="34" spans="2:12" x14ac:dyDescent="0.25">
      <c r="B34" s="104" t="s">
        <v>315</v>
      </c>
      <c r="C34" s="2">
        <v>0</v>
      </c>
      <c r="D34" s="2">
        <v>0</v>
      </c>
      <c r="E34" s="2">
        <v>0</v>
      </c>
      <c r="F34" s="2">
        <v>0</v>
      </c>
      <c r="G34" s="2">
        <v>0</v>
      </c>
      <c r="H34" s="2"/>
    </row>
    <row r="35" spans="2:12" x14ac:dyDescent="0.25">
      <c r="B35" s="108" t="s">
        <v>316</v>
      </c>
      <c r="C35" s="52">
        <v>0</v>
      </c>
      <c r="D35" s="52">
        <v>1</v>
      </c>
      <c r="E35" s="52">
        <v>0</v>
      </c>
      <c r="F35" s="52">
        <v>0</v>
      </c>
      <c r="G35" s="52">
        <v>0</v>
      </c>
      <c r="H35" s="2"/>
    </row>
    <row r="36" spans="2:12" x14ac:dyDescent="0.25">
      <c r="B36" s="85" t="s">
        <v>166</v>
      </c>
      <c r="C36" s="60">
        <v>1756</v>
      </c>
      <c r="D36" s="60">
        <v>1704</v>
      </c>
      <c r="E36" s="60">
        <v>1647</v>
      </c>
      <c r="F36" s="60">
        <v>1442</v>
      </c>
      <c r="G36" s="60">
        <v>1876</v>
      </c>
      <c r="H36" s="2"/>
    </row>
    <row r="37" spans="2:12" x14ac:dyDescent="0.25">
      <c r="B37" s="354"/>
      <c r="C37" s="445"/>
      <c r="D37" s="445"/>
      <c r="E37" s="445"/>
      <c r="F37" s="445"/>
      <c r="G37" s="445"/>
      <c r="H37" s="2"/>
    </row>
    <row r="38" spans="2:12" x14ac:dyDescent="0.25">
      <c r="B38" s="99"/>
      <c r="C38" s="102"/>
      <c r="D38" s="102"/>
      <c r="E38" s="102"/>
      <c r="F38" s="102"/>
      <c r="G38" s="102"/>
      <c r="H38" s="2"/>
    </row>
    <row r="39" spans="2:12" ht="15.75" x14ac:dyDescent="0.25">
      <c r="B39" s="219" t="s">
        <v>574</v>
      </c>
      <c r="C39" s="227">
        <v>2022</v>
      </c>
      <c r="D39" s="227">
        <v>2021</v>
      </c>
      <c r="E39" s="83"/>
      <c r="F39" s="83"/>
      <c r="G39" s="83"/>
      <c r="H39" s="28">
        <v>2018</v>
      </c>
      <c r="I39" s="33"/>
      <c r="J39" s="1"/>
      <c r="K39" s="1"/>
      <c r="L39" s="74"/>
    </row>
    <row r="40" spans="2:12" x14ac:dyDescent="0.25">
      <c r="B40" s="103" t="s">
        <v>317</v>
      </c>
      <c r="C40" s="2">
        <v>599</v>
      </c>
      <c r="D40" s="2">
        <v>110</v>
      </c>
      <c r="E40" s="101"/>
      <c r="F40" s="101"/>
      <c r="G40" s="101"/>
      <c r="H40" s="2"/>
      <c r="K40" s="329"/>
    </row>
    <row r="41" spans="2:12" x14ac:dyDescent="0.25">
      <c r="B41" s="106" t="s">
        <v>318</v>
      </c>
      <c r="C41" s="57">
        <v>1157</v>
      </c>
      <c r="D41" s="57">
        <v>1594</v>
      </c>
      <c r="E41" s="101"/>
      <c r="F41" s="101"/>
      <c r="G41" s="101"/>
      <c r="H41" s="2"/>
      <c r="K41" s="255"/>
    </row>
    <row r="42" spans="2:12" x14ac:dyDescent="0.25">
      <c r="B42" s="85" t="s">
        <v>166</v>
      </c>
      <c r="C42" s="60">
        <v>1756</v>
      </c>
      <c r="D42" s="60">
        <v>1704</v>
      </c>
      <c r="E42" s="102"/>
      <c r="F42" s="102"/>
      <c r="G42" s="102"/>
      <c r="H42" s="2"/>
      <c r="K42" s="255"/>
    </row>
    <row r="43" spans="2:12" x14ac:dyDescent="0.25">
      <c r="B43" s="354"/>
      <c r="C43" s="445"/>
      <c r="D43" s="445"/>
      <c r="E43" s="102"/>
      <c r="F43" s="102"/>
      <c r="G43" s="102"/>
      <c r="H43" s="2"/>
      <c r="K43" s="255"/>
    </row>
    <row r="44" spans="2:12" x14ac:dyDescent="0.25">
      <c r="B44" s="99"/>
      <c r="C44" s="102"/>
      <c r="D44" s="102"/>
      <c r="E44" s="102"/>
      <c r="F44" s="102"/>
      <c r="G44" s="102"/>
      <c r="H44" s="2"/>
      <c r="K44" s="255"/>
    </row>
    <row r="45" spans="2:12" ht="15.75" x14ac:dyDescent="0.25">
      <c r="B45" s="219" t="s">
        <v>575</v>
      </c>
      <c r="C45" s="227">
        <v>2022</v>
      </c>
      <c r="D45" s="227">
        <v>2021</v>
      </c>
      <c r="E45" s="227">
        <v>2020</v>
      </c>
      <c r="F45" s="227">
        <v>2019</v>
      </c>
      <c r="G45" s="227">
        <v>2018</v>
      </c>
      <c r="H45" s="28">
        <v>2018</v>
      </c>
      <c r="I45" s="33"/>
      <c r="J45" s="1"/>
      <c r="K45" s="267"/>
      <c r="L45" s="74"/>
    </row>
    <row r="46" spans="2:12" x14ac:dyDescent="0.25">
      <c r="B46" s="103" t="s">
        <v>319</v>
      </c>
      <c r="C46" s="56">
        <v>39681</v>
      </c>
      <c r="D46" s="56">
        <v>38624</v>
      </c>
      <c r="E46" s="56">
        <v>55739</v>
      </c>
      <c r="F46" s="56">
        <v>32678</v>
      </c>
      <c r="G46" s="56">
        <v>18534</v>
      </c>
      <c r="H46" s="2"/>
      <c r="K46" s="255"/>
    </row>
    <row r="47" spans="2:12" ht="17.25" x14ac:dyDescent="0.25">
      <c r="B47" s="106" t="s">
        <v>320</v>
      </c>
      <c r="C47" s="398">
        <v>750</v>
      </c>
      <c r="D47" s="52" t="s">
        <v>848</v>
      </c>
      <c r="E47" s="52" t="s">
        <v>171</v>
      </c>
      <c r="F47" s="52" t="s">
        <v>171</v>
      </c>
      <c r="G47" s="52" t="s">
        <v>171</v>
      </c>
      <c r="H47" s="2"/>
      <c r="K47" s="255"/>
    </row>
    <row r="48" spans="2:12" ht="17.25" x14ac:dyDescent="0.25">
      <c r="B48" s="85" t="s">
        <v>166</v>
      </c>
      <c r="C48" s="60">
        <v>40431</v>
      </c>
      <c r="D48" s="60" t="s">
        <v>850</v>
      </c>
      <c r="E48" s="60">
        <v>55739</v>
      </c>
      <c r="F48" s="60">
        <v>32678</v>
      </c>
      <c r="G48" s="60">
        <v>18534</v>
      </c>
      <c r="H48" s="2"/>
      <c r="K48" s="255"/>
    </row>
    <row r="49" spans="2:12" s="146" customFormat="1" ht="12.75" x14ac:dyDescent="0.2">
      <c r="B49" s="446" t="s">
        <v>849</v>
      </c>
      <c r="C49" s="447"/>
      <c r="D49" s="447"/>
      <c r="E49" s="447"/>
      <c r="F49" s="447"/>
      <c r="G49" s="447"/>
      <c r="H49" s="161"/>
      <c r="K49" s="256"/>
    </row>
    <row r="50" spans="2:12" s="146" customFormat="1" ht="12.75" x14ac:dyDescent="0.2">
      <c r="B50" s="146" t="s">
        <v>175</v>
      </c>
      <c r="D50" s="147"/>
      <c r="E50" s="147"/>
      <c r="F50" s="147"/>
      <c r="G50" s="147"/>
      <c r="K50" s="256"/>
    </row>
    <row r="51" spans="2:12" s="146" customFormat="1" ht="12.75" x14ac:dyDescent="0.2">
      <c r="D51" s="147"/>
      <c r="E51" s="147"/>
      <c r="F51" s="147"/>
      <c r="G51" s="147"/>
      <c r="K51" s="256"/>
    </row>
    <row r="52" spans="2:12" s="146" customFormat="1" ht="15.75" x14ac:dyDescent="0.2">
      <c r="B52" s="219" t="s">
        <v>853</v>
      </c>
      <c r="C52" s="227">
        <v>2022</v>
      </c>
      <c r="D52" s="227">
        <v>2021</v>
      </c>
      <c r="E52" s="147"/>
      <c r="F52" s="147"/>
      <c r="G52" s="147"/>
      <c r="K52" s="256"/>
    </row>
    <row r="53" spans="2:12" s="146" customFormat="1" x14ac:dyDescent="0.2">
      <c r="B53" s="103" t="s">
        <v>851</v>
      </c>
      <c r="C53" s="443">
        <v>21154</v>
      </c>
      <c r="D53" s="443">
        <v>19744</v>
      </c>
      <c r="E53" s="147"/>
      <c r="F53" s="147"/>
      <c r="G53" s="147"/>
      <c r="K53" s="256"/>
    </row>
    <row r="54" spans="2:12" s="146" customFormat="1" x14ac:dyDescent="0.2">
      <c r="B54" s="111" t="s">
        <v>852</v>
      </c>
      <c r="C54" s="57">
        <v>1685</v>
      </c>
      <c r="D54" s="57">
        <v>1815</v>
      </c>
      <c r="E54" s="147"/>
      <c r="F54" s="147"/>
      <c r="G54" s="147"/>
      <c r="K54" s="256"/>
    </row>
    <row r="55" spans="2:12" s="146" customFormat="1" x14ac:dyDescent="0.2">
      <c r="B55" s="111" t="s">
        <v>539</v>
      </c>
      <c r="C55" s="57">
        <v>16842</v>
      </c>
      <c r="D55" s="57">
        <v>17065</v>
      </c>
      <c r="E55" s="147"/>
      <c r="F55" s="147"/>
      <c r="G55" s="147"/>
      <c r="K55" s="256"/>
    </row>
    <row r="56" spans="2:12" s="146" customFormat="1" ht="17.25" x14ac:dyDescent="0.2">
      <c r="B56" s="449" t="s">
        <v>839</v>
      </c>
      <c r="C56" s="60">
        <v>39681</v>
      </c>
      <c r="D56" s="60">
        <v>38624</v>
      </c>
      <c r="E56" s="147"/>
      <c r="F56" s="147"/>
      <c r="G56" s="147"/>
      <c r="K56" s="256"/>
    </row>
    <row r="57" spans="2:12" s="146" customFormat="1" x14ac:dyDescent="0.2">
      <c r="B57" s="146" t="s">
        <v>854</v>
      </c>
      <c r="C57" s="144"/>
      <c r="D57" s="144"/>
      <c r="E57" s="147"/>
      <c r="F57" s="147"/>
      <c r="G57" s="147"/>
      <c r="K57" s="256"/>
    </row>
    <row r="58" spans="2:12" s="146" customFormat="1" ht="12.75" x14ac:dyDescent="0.2">
      <c r="D58" s="147"/>
      <c r="E58" s="147"/>
      <c r="F58" s="147"/>
      <c r="G58" s="147"/>
      <c r="K58" s="256"/>
    </row>
    <row r="59" spans="2:12" x14ac:dyDescent="0.25">
      <c r="K59" s="257"/>
    </row>
    <row r="60" spans="2:12" ht="15.75" x14ac:dyDescent="0.25">
      <c r="B60" s="219" t="s">
        <v>576</v>
      </c>
      <c r="C60" s="227">
        <v>2022</v>
      </c>
      <c r="D60" s="227">
        <v>2021</v>
      </c>
      <c r="E60" s="83"/>
      <c r="F60" s="83"/>
      <c r="G60" s="83"/>
      <c r="H60" s="28">
        <v>2018</v>
      </c>
      <c r="I60" s="33"/>
      <c r="J60" s="1"/>
      <c r="K60" s="254"/>
      <c r="L60" s="74"/>
    </row>
    <row r="61" spans="2:12" x14ac:dyDescent="0.25">
      <c r="B61" s="103" t="s">
        <v>321</v>
      </c>
      <c r="C61" s="56">
        <v>40431</v>
      </c>
      <c r="D61" s="56">
        <v>38737</v>
      </c>
      <c r="E61" s="101"/>
      <c r="F61" s="101"/>
      <c r="G61" s="101"/>
      <c r="H61" s="2"/>
      <c r="K61" s="255"/>
    </row>
    <row r="62" spans="2:12" x14ac:dyDescent="0.25">
      <c r="B62" s="111" t="s">
        <v>322</v>
      </c>
      <c r="C62" s="52">
        <v>0</v>
      </c>
      <c r="D62" s="52">
        <v>0</v>
      </c>
      <c r="E62" s="101"/>
      <c r="F62" s="101"/>
      <c r="G62" s="101"/>
      <c r="H62" s="2"/>
      <c r="K62" s="255"/>
    </row>
    <row r="63" spans="2:12" x14ac:dyDescent="0.25">
      <c r="B63" s="85" t="s">
        <v>166</v>
      </c>
      <c r="C63" s="60">
        <v>40431</v>
      </c>
      <c r="D63" s="60">
        <v>38737</v>
      </c>
      <c r="E63" s="102"/>
      <c r="F63" s="102"/>
      <c r="G63" s="102"/>
      <c r="H63" s="2"/>
      <c r="K63" s="255"/>
    </row>
    <row r="64" spans="2:12" x14ac:dyDescent="0.25">
      <c r="B64" s="354"/>
      <c r="C64" s="445"/>
      <c r="D64" s="445"/>
      <c r="E64" s="102"/>
      <c r="F64" s="102"/>
      <c r="G64" s="102"/>
      <c r="H64" s="2"/>
      <c r="K64" s="255"/>
    </row>
    <row r="65" spans="2:12" x14ac:dyDescent="0.25">
      <c r="B65" s="99"/>
      <c r="C65" s="102"/>
      <c r="D65" s="102"/>
      <c r="E65" s="102"/>
      <c r="F65" s="102"/>
      <c r="G65" s="102"/>
      <c r="H65" s="2"/>
      <c r="K65" s="444"/>
    </row>
    <row r="66" spans="2:12" ht="15.75" x14ac:dyDescent="0.25">
      <c r="B66" s="219" t="s">
        <v>577</v>
      </c>
      <c r="C66" s="227">
        <v>2022</v>
      </c>
      <c r="D66" s="227">
        <v>2021</v>
      </c>
      <c r="E66" s="83"/>
      <c r="F66" s="83"/>
      <c r="G66" s="83"/>
      <c r="H66" s="28">
        <v>2018</v>
      </c>
      <c r="I66" s="33"/>
      <c r="J66" s="1"/>
      <c r="K66" s="444"/>
      <c r="L66" s="74"/>
    </row>
    <row r="67" spans="2:12" x14ac:dyDescent="0.25">
      <c r="B67" s="103" t="s">
        <v>319</v>
      </c>
      <c r="C67" s="141">
        <v>3.1</v>
      </c>
      <c r="D67" s="141">
        <v>11.9</v>
      </c>
      <c r="E67" s="101"/>
      <c r="F67" s="101"/>
      <c r="G67" s="101"/>
      <c r="H67" s="2"/>
      <c r="K67" s="444"/>
    </row>
    <row r="68" spans="2:12" x14ac:dyDescent="0.25">
      <c r="B68" s="106" t="s">
        <v>320</v>
      </c>
      <c r="C68" s="142">
        <v>0.6</v>
      </c>
      <c r="D68" s="142">
        <v>0.9</v>
      </c>
      <c r="E68" s="101"/>
      <c r="F68" s="101"/>
      <c r="G68" s="101"/>
      <c r="H68" s="2"/>
      <c r="K68" s="444"/>
    </row>
    <row r="69" spans="2:12" x14ac:dyDescent="0.25">
      <c r="B69" s="85" t="s">
        <v>166</v>
      </c>
      <c r="C69" s="143">
        <v>3.7</v>
      </c>
      <c r="D69" s="143">
        <v>11.9</v>
      </c>
      <c r="E69" s="102"/>
      <c r="F69" s="102"/>
      <c r="G69" s="102"/>
      <c r="H69" s="2"/>
      <c r="K69" s="255"/>
    </row>
    <row r="70" spans="2:12" x14ac:dyDescent="0.25">
      <c r="B70" s="354"/>
      <c r="C70" s="448"/>
      <c r="D70" s="448"/>
      <c r="E70" s="102"/>
      <c r="F70" s="102"/>
      <c r="G70" s="102"/>
      <c r="H70" s="2"/>
      <c r="K70" s="255"/>
    </row>
    <row r="71" spans="2:12" x14ac:dyDescent="0.25">
      <c r="B71" s="99"/>
      <c r="C71" s="102"/>
      <c r="D71" s="102"/>
      <c r="E71" s="102"/>
      <c r="F71" s="102"/>
      <c r="G71" s="102"/>
      <c r="H71" s="2"/>
    </row>
    <row r="72" spans="2:12" ht="15.75" x14ac:dyDescent="0.25">
      <c r="B72" s="219" t="s">
        <v>578</v>
      </c>
      <c r="C72" s="227">
        <v>2022</v>
      </c>
      <c r="D72" s="227">
        <v>2021</v>
      </c>
      <c r="E72" s="83"/>
      <c r="F72" s="83"/>
      <c r="G72" s="83"/>
      <c r="H72" s="28">
        <v>2018</v>
      </c>
      <c r="I72" s="33"/>
      <c r="J72" s="1"/>
      <c r="K72" s="1"/>
      <c r="L72" s="74"/>
    </row>
    <row r="73" spans="2:12" x14ac:dyDescent="0.25">
      <c r="B73" s="181" t="s">
        <v>323</v>
      </c>
      <c r="C73" s="443">
        <v>0</v>
      </c>
      <c r="D73" s="182">
        <v>5.0999999999999996</v>
      </c>
      <c r="E73" s="101"/>
      <c r="F73" s="101"/>
      <c r="G73" s="101"/>
      <c r="H73" s="2"/>
    </row>
    <row r="74" spans="2:12" x14ac:dyDescent="0.25">
      <c r="B74" s="103" t="s">
        <v>322</v>
      </c>
      <c r="C74" s="141">
        <v>3.7</v>
      </c>
      <c r="D74" s="141">
        <v>6.8</v>
      </c>
      <c r="E74" s="101"/>
      <c r="F74" s="101"/>
      <c r="G74" s="101"/>
      <c r="H74" s="2"/>
    </row>
    <row r="75" spans="2:12" x14ac:dyDescent="0.25">
      <c r="B75" s="85" t="s">
        <v>166</v>
      </c>
      <c r="C75" s="143">
        <v>3.7</v>
      </c>
      <c r="D75" s="143">
        <v>11.9</v>
      </c>
      <c r="E75" s="102"/>
      <c r="F75" s="102"/>
      <c r="G75" s="102"/>
      <c r="H75" s="2"/>
    </row>
    <row r="76" spans="2:12" x14ac:dyDescent="0.25">
      <c r="B76" s="354"/>
      <c r="C76" s="448"/>
      <c r="D76" s="448"/>
      <c r="E76" s="102"/>
      <c r="F76" s="102"/>
      <c r="G76" s="102"/>
      <c r="H76" s="2"/>
    </row>
    <row r="77" spans="2:12" x14ac:dyDescent="0.25">
      <c r="B77" s="99"/>
      <c r="C77" s="144"/>
      <c r="D77" s="102"/>
      <c r="E77" s="102"/>
      <c r="F77" s="102"/>
      <c r="G77" s="102"/>
      <c r="H77" s="2"/>
    </row>
    <row r="78" spans="2:12" ht="15.75" x14ac:dyDescent="0.25">
      <c r="B78" s="219" t="s">
        <v>579</v>
      </c>
      <c r="C78" s="227">
        <v>2022</v>
      </c>
      <c r="D78" s="227">
        <v>2021</v>
      </c>
      <c r="E78" s="83"/>
      <c r="F78" s="83"/>
      <c r="G78" s="83"/>
      <c r="H78" s="28">
        <v>2018</v>
      </c>
      <c r="I78" s="33"/>
      <c r="J78" s="1"/>
      <c r="K78" s="1"/>
      <c r="L78" s="74"/>
    </row>
    <row r="79" spans="2:12" x14ac:dyDescent="0.25">
      <c r="B79" s="181" t="s">
        <v>323</v>
      </c>
      <c r="C79" s="76">
        <v>0</v>
      </c>
      <c r="D79" s="76">
        <v>0</v>
      </c>
      <c r="E79" s="101"/>
      <c r="F79" s="101"/>
      <c r="G79" s="101"/>
      <c r="H79" s="2"/>
    </row>
    <row r="80" spans="2:12" x14ac:dyDescent="0.25">
      <c r="B80" s="103" t="s">
        <v>322</v>
      </c>
      <c r="C80" s="140">
        <v>2.4</v>
      </c>
      <c r="D80" s="140">
        <v>5.35</v>
      </c>
      <c r="E80" s="101"/>
      <c r="F80" s="101"/>
      <c r="G80" s="101"/>
      <c r="H80" s="2"/>
    </row>
    <row r="81" spans="2:8" x14ac:dyDescent="0.25">
      <c r="B81" s="85" t="s">
        <v>166</v>
      </c>
      <c r="C81" s="88">
        <v>2.4</v>
      </c>
      <c r="D81" s="88">
        <v>5.35</v>
      </c>
      <c r="E81" s="102"/>
      <c r="F81" s="102"/>
      <c r="G81" s="102"/>
      <c r="H81" s="2"/>
    </row>
    <row r="82" spans="2:8" x14ac:dyDescent="0.25">
      <c r="B82" s="99"/>
      <c r="C82" s="102"/>
      <c r="D82" s="102"/>
      <c r="E82" s="102"/>
      <c r="F82" s="102"/>
      <c r="G82" s="102"/>
      <c r="H82" s="2"/>
    </row>
    <row r="84" spans="2:8" ht="15.75" x14ac:dyDescent="0.25">
      <c r="B84" s="219" t="s">
        <v>855</v>
      </c>
      <c r="C84" s="227">
        <v>2022</v>
      </c>
      <c r="D84" s="227">
        <v>2021</v>
      </c>
    </row>
    <row r="85" spans="2:8" x14ac:dyDescent="0.25">
      <c r="B85" s="103" t="s">
        <v>319</v>
      </c>
      <c r="C85" s="141">
        <v>2</v>
      </c>
      <c r="D85" s="141">
        <v>4.9000000000000004</v>
      </c>
    </row>
    <row r="86" spans="2:8" x14ac:dyDescent="0.25">
      <c r="B86" s="106" t="s">
        <v>320</v>
      </c>
      <c r="C86" s="52">
        <v>0.4</v>
      </c>
      <c r="D86" s="52">
        <v>0.5</v>
      </c>
    </row>
    <row r="87" spans="2:8" x14ac:dyDescent="0.25">
      <c r="B87" s="85" t="s">
        <v>166</v>
      </c>
      <c r="C87" s="143">
        <v>2.4</v>
      </c>
      <c r="D87" s="88">
        <v>5.4</v>
      </c>
    </row>
  </sheetData>
  <sheetProtection algorithmName="SHA-512" hashValue="xMA4TDUQI1zNj9SvWeChB2T7DAe3CD5OPGIbth1cAwkXSsERl0RNALH1YeZjxRjNh4Cvb0BcxXAVHohvqLSAdg==" saltValue="twwzNeWF/7lPo8xx0/UgVQ==" spinCount="100000" sheet="1" objects="1" scenarios="1"/>
  <mergeCells count="1">
    <mergeCell ref="B8:C8"/>
  </mergeCells>
  <phoneticPr fontId="10" type="noConversion"/>
  <hyperlinks>
    <hyperlink ref="D3" location="Contents!A1" display="CONTENTS TAB" xr:uid="{FA235B5D-2AC6-4EC8-8DEB-62767C13B3FE}"/>
  </hyperlinks>
  <pageMargins left="0.7" right="0.7" top="0.75" bottom="0.75" header="0.3" footer="0.3"/>
  <pageSetup paperSize="8" scale="7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C4A6-5F47-4118-B487-389BA43D1C00}">
  <sheetPr>
    <pageSetUpPr fitToPage="1"/>
  </sheetPr>
  <dimension ref="B2:D58"/>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6" style="1" customWidth="1"/>
    <col min="4" max="4" width="28.85546875" style="1" customWidth="1"/>
    <col min="5" max="16384" width="9.140625" style="1"/>
  </cols>
  <sheetData>
    <row r="2" spans="2:4" x14ac:dyDescent="0.25">
      <c r="C2" s="5" t="s">
        <v>553</v>
      </c>
      <c r="D2" s="5"/>
    </row>
    <row r="3" spans="2:4" x14ac:dyDescent="0.25">
      <c r="D3" s="172"/>
    </row>
    <row r="4" spans="2:4" x14ac:dyDescent="0.25">
      <c r="C4" s="27"/>
    </row>
    <row r="8" spans="2:4" ht="21" x14ac:dyDescent="0.25">
      <c r="B8" s="4" t="s">
        <v>0</v>
      </c>
      <c r="C8" s="254"/>
    </row>
    <row r="9" spans="2:4" x14ac:dyDescent="0.25">
      <c r="C9" s="495"/>
    </row>
    <row r="10" spans="2:4" ht="15" customHeight="1" x14ac:dyDescent="0.25">
      <c r="B10" s="592" t="s">
        <v>1128</v>
      </c>
      <c r="C10" s="592"/>
    </row>
    <row r="11" spans="2:4" x14ac:dyDescent="0.25">
      <c r="B11" s="592"/>
      <c r="C11" s="592"/>
    </row>
    <row r="12" spans="2:4" x14ac:dyDescent="0.25">
      <c r="B12" s="592"/>
      <c r="C12" s="592"/>
    </row>
    <row r="13" spans="2:4" x14ac:dyDescent="0.25">
      <c r="B13" s="592"/>
      <c r="C13" s="592"/>
    </row>
    <row r="14" spans="2:4" x14ac:dyDescent="0.25">
      <c r="B14" s="592"/>
      <c r="C14" s="592"/>
    </row>
    <row r="15" spans="2:4" x14ac:dyDescent="0.25">
      <c r="B15" s="592"/>
      <c r="C15" s="592"/>
    </row>
    <row r="16" spans="2:4" x14ac:dyDescent="0.25">
      <c r="B16" s="592"/>
      <c r="C16" s="592"/>
    </row>
    <row r="17" spans="2:4" x14ac:dyDescent="0.25">
      <c r="B17" s="592"/>
      <c r="C17" s="592"/>
    </row>
    <row r="18" spans="2:4" x14ac:dyDescent="0.25">
      <c r="B18" s="592"/>
      <c r="C18" s="592"/>
    </row>
    <row r="19" spans="2:4" x14ac:dyDescent="0.25">
      <c r="B19" s="592"/>
      <c r="C19" s="592"/>
    </row>
    <row r="20" spans="2:4" x14ac:dyDescent="0.25">
      <c r="B20" s="592"/>
      <c r="C20" s="592"/>
    </row>
    <row r="21" spans="2:4" x14ac:dyDescent="0.25">
      <c r="B21" s="592"/>
      <c r="C21" s="592"/>
      <c r="D21" s="254"/>
    </row>
    <row r="22" spans="2:4" x14ac:dyDescent="0.25">
      <c r="B22" s="592"/>
      <c r="C22" s="592"/>
      <c r="D22" s="254"/>
    </row>
    <row r="23" spans="2:4" x14ac:dyDescent="0.25">
      <c r="B23" s="592"/>
      <c r="C23" s="592"/>
      <c r="D23" s="267"/>
    </row>
    <row r="24" spans="2:4" x14ac:dyDescent="0.25">
      <c r="B24" s="592"/>
      <c r="C24" s="592"/>
      <c r="D24" s="267"/>
    </row>
    <row r="25" spans="2:4" x14ac:dyDescent="0.25">
      <c r="B25" s="592"/>
      <c r="C25" s="592"/>
      <c r="D25" s="267"/>
    </row>
    <row r="26" spans="2:4" x14ac:dyDescent="0.25">
      <c r="B26" s="592"/>
      <c r="C26" s="592"/>
      <c r="D26" s="267"/>
    </row>
    <row r="27" spans="2:4" x14ac:dyDescent="0.25">
      <c r="B27" s="592"/>
      <c r="C27" s="592"/>
      <c r="D27" s="267"/>
    </row>
    <row r="28" spans="2:4" x14ac:dyDescent="0.25">
      <c r="B28" s="592"/>
      <c r="C28" s="592"/>
      <c r="D28" s="267"/>
    </row>
    <row r="29" spans="2:4" x14ac:dyDescent="0.25">
      <c r="B29" s="592"/>
      <c r="C29" s="592"/>
      <c r="D29" s="267"/>
    </row>
    <row r="30" spans="2:4" x14ac:dyDescent="0.25">
      <c r="B30" s="592"/>
      <c r="C30" s="592"/>
      <c r="D30" s="267"/>
    </row>
    <row r="31" spans="2:4" x14ac:dyDescent="0.25">
      <c r="B31" s="592"/>
      <c r="C31" s="592"/>
      <c r="D31" s="267"/>
    </row>
    <row r="32" spans="2:4" x14ac:dyDescent="0.25">
      <c r="B32" s="592"/>
      <c r="C32" s="592"/>
      <c r="D32" s="267"/>
    </row>
    <row r="33" spans="2:4" x14ac:dyDescent="0.25">
      <c r="B33" s="592"/>
      <c r="C33" s="592"/>
      <c r="D33" s="267"/>
    </row>
    <row r="34" spans="2:4" x14ac:dyDescent="0.25">
      <c r="B34" s="592"/>
      <c r="C34" s="592"/>
      <c r="D34" s="328"/>
    </row>
    <row r="35" spans="2:4" x14ac:dyDescent="0.25">
      <c r="B35" s="592"/>
      <c r="C35" s="592"/>
      <c r="D35" s="267"/>
    </row>
    <row r="36" spans="2:4" x14ac:dyDescent="0.25">
      <c r="B36" s="592"/>
      <c r="C36" s="592"/>
    </row>
    <row r="37" spans="2:4" x14ac:dyDescent="0.25">
      <c r="B37" s="592"/>
      <c r="C37" s="592"/>
    </row>
    <row r="38" spans="2:4" x14ac:dyDescent="0.25">
      <c r="B38" s="592"/>
      <c r="C38" s="592"/>
    </row>
    <row r="39" spans="2:4" x14ac:dyDescent="0.25">
      <c r="B39" s="592"/>
      <c r="C39" s="592"/>
    </row>
    <row r="40" spans="2:4" x14ac:dyDescent="0.25">
      <c r="B40" s="592"/>
      <c r="C40" s="592"/>
    </row>
    <row r="41" spans="2:4" x14ac:dyDescent="0.25">
      <c r="B41" s="592"/>
      <c r="C41" s="592"/>
    </row>
    <row r="42" spans="2:4" x14ac:dyDescent="0.25">
      <c r="B42" s="592"/>
      <c r="C42" s="592"/>
    </row>
    <row r="43" spans="2:4" x14ac:dyDescent="0.25">
      <c r="B43" s="592"/>
      <c r="C43" s="592"/>
    </row>
    <row r="44" spans="2:4" x14ac:dyDescent="0.25">
      <c r="B44" s="592"/>
      <c r="C44" s="592"/>
    </row>
    <row r="45" spans="2:4" x14ac:dyDescent="0.25">
      <c r="B45" s="592"/>
      <c r="C45" s="592"/>
    </row>
    <row r="46" spans="2:4" x14ac:dyDescent="0.25">
      <c r="B46" s="592"/>
      <c r="C46" s="592"/>
    </row>
    <row r="47" spans="2:4" x14ac:dyDescent="0.25">
      <c r="B47" s="592"/>
      <c r="C47" s="592"/>
    </row>
    <row r="48" spans="2:4" x14ac:dyDescent="0.25">
      <c r="B48" s="592"/>
      <c r="C48" s="592"/>
    </row>
    <row r="49" spans="2:3" x14ac:dyDescent="0.25">
      <c r="B49" s="592"/>
      <c r="C49" s="592"/>
    </row>
    <row r="50" spans="2:3" x14ac:dyDescent="0.25">
      <c r="B50" s="592"/>
      <c r="C50" s="592"/>
    </row>
    <row r="51" spans="2:3" x14ac:dyDescent="0.25">
      <c r="B51" s="592"/>
      <c r="C51" s="592"/>
    </row>
    <row r="52" spans="2:3" x14ac:dyDescent="0.25">
      <c r="B52" s="592"/>
      <c r="C52" s="592"/>
    </row>
    <row r="53" spans="2:3" x14ac:dyDescent="0.25">
      <c r="B53" s="592"/>
      <c r="C53" s="592"/>
    </row>
    <row r="54" spans="2:3" x14ac:dyDescent="0.25">
      <c r="B54" s="592"/>
      <c r="C54" s="592"/>
    </row>
    <row r="55" spans="2:3" x14ac:dyDescent="0.25">
      <c r="B55" s="592"/>
      <c r="C55" s="592"/>
    </row>
    <row r="56" spans="2:3" x14ac:dyDescent="0.25">
      <c r="B56" s="592"/>
      <c r="C56" s="592"/>
    </row>
    <row r="57" spans="2:3" x14ac:dyDescent="0.25">
      <c r="B57" s="592"/>
      <c r="C57" s="592"/>
    </row>
    <row r="58" spans="2:3" ht="39" customHeight="1" x14ac:dyDescent="0.25">
      <c r="B58" s="592"/>
      <c r="C58" s="592"/>
    </row>
  </sheetData>
  <sheetProtection algorithmName="SHA-512" hashValue="LQ70ss2Q+0U8fUwHu34YG2up/Nvohv6yFVMAkvsX9PyY5qEoheGbiEKxLx09dxxFmKNZG5hLCsHBMUNdRCPdDg==" saltValue="cuKVu7Rd7pMhp6A9uu3elQ==" spinCount="100000" sheet="1" objects="1" scenarios="1"/>
  <mergeCells count="1">
    <mergeCell ref="B10:C58"/>
  </mergeCells>
  <phoneticPr fontId="10" type="noConversion"/>
  <pageMargins left="0.7" right="0.7" top="0.75" bottom="0.75" header="0.3" footer="0.3"/>
  <pageSetup paperSize="8"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79FA-4534-444D-A18E-E494AAF2C15F}">
  <sheetPr>
    <pageSetUpPr fitToPage="1"/>
  </sheetPr>
  <dimension ref="A2:V39"/>
  <sheetViews>
    <sheetView showGridLines="0" showRowColHeaders="0" zoomScale="70" zoomScaleNormal="70" workbookViewId="0"/>
  </sheetViews>
  <sheetFormatPr defaultColWidth="9.140625" defaultRowHeight="15" x14ac:dyDescent="0.25"/>
  <cols>
    <col min="1" max="1" width="4.140625" style="3" customWidth="1"/>
    <col min="2" max="2" width="31.85546875" style="3" customWidth="1"/>
    <col min="3" max="3" width="33" style="3" customWidth="1"/>
    <col min="4" max="4" width="29.140625" style="3" customWidth="1"/>
    <col min="5" max="5" width="23" style="3" customWidth="1"/>
    <col min="6" max="6" width="48.5703125" style="343" customWidth="1"/>
    <col min="7" max="7" width="15.7109375" style="3" customWidth="1"/>
    <col min="8" max="8" width="21" style="3" customWidth="1"/>
    <col min="9" max="9" width="46.28515625" style="3" customWidth="1"/>
    <col min="10" max="10" width="33.140625" style="3" customWidth="1"/>
    <col min="11" max="11" width="40.85546875" style="3" customWidth="1"/>
    <col min="12" max="12" width="35.7109375" style="3" customWidth="1"/>
    <col min="13" max="13" width="38.42578125" style="34" customWidth="1"/>
    <col min="14" max="14" width="38.140625" style="3" customWidth="1"/>
    <col min="15" max="15" width="37.28515625" style="3" customWidth="1"/>
    <col min="16" max="16" width="37" style="3" customWidth="1"/>
    <col min="17" max="17" width="59" style="3" customWidth="1"/>
    <col min="18" max="18" width="39.5703125" style="343" customWidth="1"/>
    <col min="19" max="19" width="51.5703125" style="343" customWidth="1"/>
    <col min="20" max="20" width="40" style="3" customWidth="1"/>
    <col min="21" max="21" width="38.5703125" style="3" customWidth="1"/>
    <col min="22" max="22" width="36.42578125" style="3" customWidth="1"/>
    <col min="23" max="16384" width="9.140625" style="3"/>
  </cols>
  <sheetData>
    <row r="2" spans="2:8" x14ac:dyDescent="0.25">
      <c r="F2" s="5" t="s">
        <v>553</v>
      </c>
    </row>
    <row r="3" spans="2:8" x14ac:dyDescent="0.25">
      <c r="F3" s="185" t="s">
        <v>32</v>
      </c>
    </row>
    <row r="8" spans="2:8" ht="21" x14ac:dyDescent="0.25">
      <c r="B8" s="602" t="s">
        <v>21</v>
      </c>
      <c r="C8" s="602"/>
    </row>
    <row r="10" spans="2:8" ht="15" customHeight="1" x14ac:dyDescent="0.25">
      <c r="B10" s="592" t="s">
        <v>920</v>
      </c>
      <c r="C10" s="592"/>
      <c r="D10" s="592"/>
      <c r="E10" s="592"/>
      <c r="F10" s="592"/>
      <c r="H10" s="493"/>
    </row>
    <row r="11" spans="2:8" x14ac:dyDescent="0.25">
      <c r="B11" s="592"/>
      <c r="C11" s="592"/>
      <c r="D11" s="592"/>
      <c r="E11" s="592"/>
      <c r="F11" s="592"/>
      <c r="H11" s="493"/>
    </row>
    <row r="12" spans="2:8" x14ac:dyDescent="0.25">
      <c r="B12" s="592"/>
      <c r="C12" s="592"/>
      <c r="D12" s="592"/>
      <c r="E12" s="592"/>
      <c r="F12" s="592"/>
    </row>
    <row r="13" spans="2:8" x14ac:dyDescent="0.25">
      <c r="B13" s="592"/>
      <c r="C13" s="592"/>
      <c r="D13" s="592"/>
      <c r="E13" s="592"/>
      <c r="F13" s="592"/>
    </row>
    <row r="14" spans="2:8" x14ac:dyDescent="0.25">
      <c r="B14" s="592"/>
      <c r="C14" s="592"/>
      <c r="D14" s="592"/>
      <c r="E14" s="592"/>
      <c r="F14" s="592"/>
    </row>
    <row r="15" spans="2:8" x14ac:dyDescent="0.25">
      <c r="B15" s="592"/>
      <c r="C15" s="592"/>
      <c r="D15" s="592"/>
      <c r="E15" s="592"/>
      <c r="F15" s="592"/>
    </row>
    <row r="16" spans="2:8" x14ac:dyDescent="0.25">
      <c r="B16" s="592"/>
      <c r="C16" s="592"/>
      <c r="D16" s="592"/>
      <c r="E16" s="592"/>
      <c r="F16" s="592"/>
    </row>
    <row r="17" spans="1:22" ht="56.25" customHeight="1" x14ac:dyDescent="0.25">
      <c r="B17" s="592"/>
      <c r="C17" s="592"/>
      <c r="D17" s="592"/>
      <c r="E17" s="592"/>
      <c r="F17" s="592"/>
    </row>
    <row r="19" spans="1:22" s="529" customFormat="1" ht="156" customHeight="1" x14ac:dyDescent="0.25">
      <c r="B19" s="530" t="s">
        <v>1014</v>
      </c>
      <c r="C19" s="530" t="s">
        <v>813</v>
      </c>
      <c r="D19" s="530" t="s">
        <v>324</v>
      </c>
      <c r="E19" s="531" t="s">
        <v>325</v>
      </c>
      <c r="F19" s="531" t="s">
        <v>326</v>
      </c>
      <c r="G19" s="531" t="s">
        <v>327</v>
      </c>
      <c r="H19" s="531" t="s">
        <v>328</v>
      </c>
      <c r="I19" s="531" t="s">
        <v>329</v>
      </c>
      <c r="J19" s="531" t="s">
        <v>330</v>
      </c>
      <c r="K19" s="531" t="s">
        <v>331</v>
      </c>
      <c r="L19" s="531" t="s">
        <v>332</v>
      </c>
      <c r="M19" s="532" t="s">
        <v>333</v>
      </c>
      <c r="N19" s="531" t="s">
        <v>334</v>
      </c>
      <c r="O19" s="531" t="s">
        <v>335</v>
      </c>
      <c r="P19" s="531" t="s">
        <v>336</v>
      </c>
      <c r="Q19" s="531" t="s">
        <v>337</v>
      </c>
      <c r="R19" s="531" t="s">
        <v>338</v>
      </c>
      <c r="S19" s="531" t="s">
        <v>339</v>
      </c>
      <c r="T19" s="531" t="s">
        <v>340</v>
      </c>
      <c r="U19" s="531" t="s">
        <v>341</v>
      </c>
      <c r="V19" s="531" t="s">
        <v>342</v>
      </c>
    </row>
    <row r="20" spans="1:22" s="335" customFormat="1" ht="60" x14ac:dyDescent="0.25">
      <c r="A20" s="267"/>
      <c r="B20" s="388" t="s">
        <v>343</v>
      </c>
      <c r="C20" s="389" t="s">
        <v>344</v>
      </c>
      <c r="D20" s="389" t="s">
        <v>345</v>
      </c>
      <c r="E20" s="342" t="s">
        <v>346</v>
      </c>
      <c r="F20" s="342" t="s">
        <v>814</v>
      </c>
      <c r="G20" s="30">
        <v>2009</v>
      </c>
      <c r="H20" s="30" t="s">
        <v>347</v>
      </c>
      <c r="I20" s="30" t="s">
        <v>348</v>
      </c>
      <c r="J20" s="30" t="s">
        <v>815</v>
      </c>
      <c r="K20" s="30" t="s">
        <v>816</v>
      </c>
      <c r="L20" s="30" t="s">
        <v>349</v>
      </c>
      <c r="M20" s="183" t="s">
        <v>817</v>
      </c>
      <c r="N20" s="30" t="s">
        <v>347</v>
      </c>
      <c r="O20" s="342" t="s">
        <v>357</v>
      </c>
      <c r="P20" s="30" t="s">
        <v>350</v>
      </c>
      <c r="Q20" s="30" t="s">
        <v>351</v>
      </c>
      <c r="R20" s="342" t="s">
        <v>352</v>
      </c>
      <c r="S20" s="342" t="s">
        <v>353</v>
      </c>
      <c r="T20" s="30" t="s">
        <v>347</v>
      </c>
      <c r="U20" s="30" t="s">
        <v>347</v>
      </c>
      <c r="V20" s="30" t="s">
        <v>1015</v>
      </c>
    </row>
    <row r="21" spans="1:22" s="335" customFormat="1" ht="60" x14ac:dyDescent="0.25">
      <c r="A21" s="267"/>
      <c r="B21" s="390"/>
      <c r="C21" s="390" t="s">
        <v>354</v>
      </c>
      <c r="D21" s="390" t="s">
        <v>355</v>
      </c>
      <c r="E21" s="334" t="s">
        <v>346</v>
      </c>
      <c r="F21" s="334" t="s">
        <v>818</v>
      </c>
      <c r="G21" s="508">
        <v>2019</v>
      </c>
      <c r="H21" s="508" t="s">
        <v>347</v>
      </c>
      <c r="I21" s="335" t="s">
        <v>348</v>
      </c>
      <c r="J21" s="334" t="s">
        <v>356</v>
      </c>
      <c r="K21" s="334" t="s">
        <v>819</v>
      </c>
      <c r="L21" s="334" t="s">
        <v>820</v>
      </c>
      <c r="M21" s="35" t="s">
        <v>821</v>
      </c>
      <c r="N21" s="508" t="s">
        <v>347</v>
      </c>
      <c r="O21" s="334" t="s">
        <v>357</v>
      </c>
      <c r="P21" s="40" t="s">
        <v>358</v>
      </c>
      <c r="Q21" s="334" t="s">
        <v>1011</v>
      </c>
      <c r="R21" s="334" t="s">
        <v>822</v>
      </c>
      <c r="S21" s="334" t="s">
        <v>353</v>
      </c>
      <c r="T21" s="508" t="s">
        <v>347</v>
      </c>
      <c r="U21" s="335" t="s">
        <v>347</v>
      </c>
      <c r="V21" s="30" t="s">
        <v>1015</v>
      </c>
    </row>
    <row r="22" spans="1:22" s="335" customFormat="1" ht="69" customHeight="1" x14ac:dyDescent="0.25">
      <c r="A22" s="267"/>
      <c r="B22" s="391"/>
      <c r="C22" s="392" t="s">
        <v>359</v>
      </c>
      <c r="D22" s="509" t="s">
        <v>360</v>
      </c>
      <c r="E22" s="40" t="s">
        <v>346</v>
      </c>
      <c r="F22" s="40" t="s">
        <v>361</v>
      </c>
      <c r="G22" s="509">
        <v>1986</v>
      </c>
      <c r="H22" s="509" t="s">
        <v>347</v>
      </c>
      <c r="I22" s="336" t="s">
        <v>348</v>
      </c>
      <c r="J22" s="336" t="s">
        <v>362</v>
      </c>
      <c r="K22" s="40" t="s">
        <v>1009</v>
      </c>
      <c r="L22" s="40" t="s">
        <v>363</v>
      </c>
      <c r="M22" s="41" t="s">
        <v>364</v>
      </c>
      <c r="N22" s="509" t="s">
        <v>347</v>
      </c>
      <c r="O22" s="40" t="s">
        <v>357</v>
      </c>
      <c r="P22" s="40" t="s">
        <v>358</v>
      </c>
      <c r="Q22" s="336" t="s">
        <v>351</v>
      </c>
      <c r="R22" s="40" t="s">
        <v>365</v>
      </c>
      <c r="S22" s="40" t="s">
        <v>823</v>
      </c>
      <c r="T22" s="509" t="s">
        <v>347</v>
      </c>
      <c r="U22" s="336" t="s">
        <v>347</v>
      </c>
      <c r="V22" s="30" t="s">
        <v>1015</v>
      </c>
    </row>
    <row r="23" spans="1:22" s="335" customFormat="1" ht="69.75" customHeight="1" x14ac:dyDescent="0.25">
      <c r="A23" s="267"/>
      <c r="B23" s="390"/>
      <c r="C23" s="390" t="s">
        <v>366</v>
      </c>
      <c r="D23" s="390" t="s">
        <v>367</v>
      </c>
      <c r="E23" s="334" t="s">
        <v>346</v>
      </c>
      <c r="F23" s="334" t="s">
        <v>368</v>
      </c>
      <c r="G23" s="508">
        <v>1991</v>
      </c>
      <c r="H23" s="508" t="s">
        <v>347</v>
      </c>
      <c r="I23" s="334" t="s">
        <v>1010</v>
      </c>
      <c r="J23" s="335" t="s">
        <v>369</v>
      </c>
      <c r="K23" s="335" t="s">
        <v>370</v>
      </c>
      <c r="L23" s="335" t="s">
        <v>370</v>
      </c>
      <c r="M23" s="35" t="s">
        <v>824</v>
      </c>
      <c r="N23" s="508" t="s">
        <v>347</v>
      </c>
      <c r="O23" s="334" t="s">
        <v>357</v>
      </c>
      <c r="P23" s="40" t="s">
        <v>358</v>
      </c>
      <c r="Q23" s="335" t="s">
        <v>351</v>
      </c>
      <c r="R23" s="334" t="s">
        <v>365</v>
      </c>
      <c r="S23" s="334" t="s">
        <v>825</v>
      </c>
      <c r="T23" s="508" t="s">
        <v>347</v>
      </c>
      <c r="U23" s="335" t="s">
        <v>347</v>
      </c>
      <c r="V23" s="30" t="s">
        <v>1015</v>
      </c>
    </row>
    <row r="24" spans="1:22" s="508" customFormat="1" ht="75.75" customHeight="1" x14ac:dyDescent="0.25">
      <c r="B24" s="507"/>
      <c r="C24" s="528" t="s">
        <v>371</v>
      </c>
      <c r="D24" s="516" t="s">
        <v>372</v>
      </c>
      <c r="E24" s="40" t="s">
        <v>373</v>
      </c>
      <c r="F24" s="40" t="s">
        <v>1005</v>
      </c>
      <c r="G24" s="509">
        <v>2020</v>
      </c>
      <c r="H24" s="509" t="s">
        <v>347</v>
      </c>
      <c r="I24" s="509" t="s">
        <v>348</v>
      </c>
      <c r="J24" s="40" t="s">
        <v>374</v>
      </c>
      <c r="K24" s="427" t="s">
        <v>836</v>
      </c>
      <c r="L24" s="427" t="s">
        <v>835</v>
      </c>
      <c r="M24" s="41" t="s">
        <v>1006</v>
      </c>
      <c r="N24" s="509" t="s">
        <v>347</v>
      </c>
      <c r="O24" s="40" t="s">
        <v>357</v>
      </c>
      <c r="P24" s="506" t="s">
        <v>358</v>
      </c>
      <c r="Q24" s="40" t="s">
        <v>1012</v>
      </c>
      <c r="R24" s="40" t="s">
        <v>1007</v>
      </c>
      <c r="S24" s="40" t="s">
        <v>1008</v>
      </c>
      <c r="T24" s="509" t="s">
        <v>347</v>
      </c>
      <c r="U24" s="509" t="s">
        <v>347</v>
      </c>
      <c r="V24" s="30" t="s">
        <v>1015</v>
      </c>
    </row>
    <row r="25" spans="1:22" s="335" customFormat="1" ht="57.75" customHeight="1" x14ac:dyDescent="0.25">
      <c r="A25" s="267"/>
      <c r="B25" s="36" t="s">
        <v>377</v>
      </c>
      <c r="C25" s="37" t="s">
        <v>378</v>
      </c>
      <c r="D25" s="37" t="s">
        <v>379</v>
      </c>
      <c r="E25" s="341" t="s">
        <v>373</v>
      </c>
      <c r="F25" s="341" t="s">
        <v>380</v>
      </c>
      <c r="G25" s="37">
        <v>2016</v>
      </c>
      <c r="H25" s="37" t="s">
        <v>347</v>
      </c>
      <c r="I25" s="37" t="s">
        <v>348</v>
      </c>
      <c r="J25" s="37" t="s">
        <v>381</v>
      </c>
      <c r="K25" s="341" t="s">
        <v>382</v>
      </c>
      <c r="L25" s="341" t="s">
        <v>382</v>
      </c>
      <c r="M25" s="38" t="s">
        <v>826</v>
      </c>
      <c r="N25" s="37" t="s">
        <v>347</v>
      </c>
      <c r="O25" s="341" t="s">
        <v>382</v>
      </c>
      <c r="P25" s="341" t="s">
        <v>383</v>
      </c>
      <c r="Q25" s="40" t="s">
        <v>1013</v>
      </c>
      <c r="R25" s="334" t="s">
        <v>827</v>
      </c>
      <c r="S25" s="341" t="s">
        <v>384</v>
      </c>
      <c r="T25" s="37" t="s">
        <v>347</v>
      </c>
      <c r="U25" s="341" t="s">
        <v>385</v>
      </c>
      <c r="V25" s="30" t="s">
        <v>1015</v>
      </c>
    </row>
    <row r="26" spans="1:22" s="335" customFormat="1" ht="56.25" customHeight="1" x14ac:dyDescent="0.25">
      <c r="A26" s="267"/>
      <c r="B26" s="30"/>
      <c r="C26" s="336" t="s">
        <v>386</v>
      </c>
      <c r="D26" s="509" t="s">
        <v>387</v>
      </c>
      <c r="E26" s="40" t="s">
        <v>373</v>
      </c>
      <c r="F26" s="40" t="s">
        <v>380</v>
      </c>
      <c r="G26" s="40" t="s">
        <v>376</v>
      </c>
      <c r="H26" s="509" t="s">
        <v>347</v>
      </c>
      <c r="I26" s="336" t="s">
        <v>348</v>
      </c>
      <c r="J26" s="336" t="s">
        <v>388</v>
      </c>
      <c r="K26" s="40" t="s">
        <v>382</v>
      </c>
      <c r="L26" s="40" t="s">
        <v>382</v>
      </c>
      <c r="M26" s="41" t="s">
        <v>826</v>
      </c>
      <c r="N26" s="509" t="s">
        <v>347</v>
      </c>
      <c r="O26" s="40" t="s">
        <v>382</v>
      </c>
      <c r="P26" s="40" t="s">
        <v>383</v>
      </c>
      <c r="Q26" s="40" t="s">
        <v>1013</v>
      </c>
      <c r="R26" s="40" t="s">
        <v>827</v>
      </c>
      <c r="S26" s="40" t="s">
        <v>384</v>
      </c>
      <c r="T26" s="509" t="s">
        <v>347</v>
      </c>
      <c r="U26" s="40" t="s">
        <v>385</v>
      </c>
      <c r="V26" s="30" t="s">
        <v>1015</v>
      </c>
    </row>
    <row r="27" spans="1:22" s="335" customFormat="1" x14ac:dyDescent="0.25">
      <c r="F27" s="334"/>
      <c r="I27" s="335" t="s">
        <v>389</v>
      </c>
      <c r="M27" s="35"/>
      <c r="N27" s="508"/>
      <c r="R27" s="334"/>
      <c r="S27" s="334"/>
    </row>
    <row r="28" spans="1:22" s="335" customFormat="1" x14ac:dyDescent="0.25">
      <c r="F28" s="334"/>
      <c r="M28" s="35"/>
      <c r="R28" s="334"/>
      <c r="S28" s="334"/>
    </row>
    <row r="29" spans="1:22" s="335" customFormat="1" x14ac:dyDescent="0.25">
      <c r="F29" s="334"/>
      <c r="M29" s="35"/>
      <c r="R29" s="334"/>
      <c r="S29" s="334"/>
    </row>
    <row r="30" spans="1:22" s="335" customFormat="1" x14ac:dyDescent="0.25">
      <c r="F30" s="334"/>
      <c r="M30" s="35"/>
      <c r="R30" s="334"/>
      <c r="S30" s="334"/>
    </row>
    <row r="31" spans="1:22" s="335" customFormat="1" x14ac:dyDescent="0.25">
      <c r="F31" s="334"/>
      <c r="M31" s="35"/>
      <c r="Q31" s="335" t="s">
        <v>389</v>
      </c>
      <c r="R31" s="334"/>
      <c r="S31" s="334"/>
    </row>
    <row r="32" spans="1:22" s="335" customFormat="1" x14ac:dyDescent="0.25">
      <c r="F32" s="334"/>
      <c r="M32" s="35"/>
      <c r="R32" s="334"/>
      <c r="S32" s="334"/>
    </row>
    <row r="33" spans="6:19" s="335" customFormat="1" x14ac:dyDescent="0.25">
      <c r="F33" s="334"/>
      <c r="M33" s="35"/>
      <c r="R33" s="334"/>
      <c r="S33" s="334"/>
    </row>
    <row r="34" spans="6:19" s="335" customFormat="1" x14ac:dyDescent="0.25">
      <c r="F34" s="334"/>
      <c r="M34" s="35"/>
      <c r="R34" s="334"/>
      <c r="S34" s="334"/>
    </row>
    <row r="35" spans="6:19" s="335" customFormat="1" x14ac:dyDescent="0.25">
      <c r="F35" s="334"/>
      <c r="M35" s="35"/>
      <c r="R35" s="334"/>
      <c r="S35" s="334"/>
    </row>
    <row r="36" spans="6:19" s="335" customFormat="1" x14ac:dyDescent="0.25">
      <c r="F36" s="334"/>
      <c r="M36" s="35"/>
      <c r="R36" s="334"/>
      <c r="S36" s="334"/>
    </row>
    <row r="37" spans="6:19" s="335" customFormat="1" x14ac:dyDescent="0.25">
      <c r="F37" s="334"/>
      <c r="M37" s="35"/>
      <c r="R37" s="334"/>
      <c r="S37" s="334"/>
    </row>
    <row r="38" spans="6:19" s="335" customFormat="1" x14ac:dyDescent="0.25">
      <c r="F38" s="334"/>
      <c r="M38" s="35"/>
      <c r="R38" s="334"/>
      <c r="S38" s="334"/>
    </row>
    <row r="39" spans="6:19" s="335" customFormat="1" x14ac:dyDescent="0.25">
      <c r="F39" s="334"/>
      <c r="M39" s="35"/>
      <c r="R39" s="334"/>
      <c r="S39" s="334"/>
    </row>
  </sheetData>
  <sheetProtection algorithmName="SHA-512" hashValue="UwQP+hsL0SghoIf8qU3yKsphPtm9cpeuUIugN5nahAOzBXuUujap9FWTWs+l2zZvbn7AJY2rmwRNjcbFmkGO3w==" saltValue="Bchm8sP6goCR4atvgpR/5w==" spinCount="100000" sheet="1" objects="1" scenarios="1"/>
  <mergeCells count="2">
    <mergeCell ref="B8:C8"/>
    <mergeCell ref="B10:F17"/>
  </mergeCells>
  <hyperlinks>
    <hyperlink ref="F3" location="Contents!A1" display="CONTENTS TAB" xr:uid="{E786DAA9-DA51-43F0-B143-42FF6EC18C9B}"/>
  </hyperlinks>
  <pageMargins left="0.7" right="0.7" top="0.75" bottom="0.75" header="0.3" footer="0.3"/>
  <pageSetup paperSize="8" scale="27"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0EAE-0CAD-467E-A3C7-99AC6FD94275}">
  <sheetPr>
    <tabColor rgb="FF0070C0"/>
    <pageSetUpPr fitToPage="1"/>
  </sheetPr>
  <dimension ref="B2:D14"/>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4.140625" style="1" customWidth="1"/>
    <col min="4" max="4" width="14.140625" style="1" customWidth="1"/>
    <col min="5" max="16384" width="9.140625" style="1"/>
  </cols>
  <sheetData>
    <row r="2" spans="2:4" x14ac:dyDescent="0.25">
      <c r="C2" s="5" t="s">
        <v>553</v>
      </c>
      <c r="D2" s="5"/>
    </row>
    <row r="3" spans="2:4" x14ac:dyDescent="0.25">
      <c r="C3" s="185" t="s">
        <v>32</v>
      </c>
      <c r="D3" s="185"/>
    </row>
    <row r="7" spans="2:4" x14ac:dyDescent="0.25">
      <c r="C7" s="94"/>
    </row>
    <row r="8" spans="2:4" ht="15.75" x14ac:dyDescent="0.25">
      <c r="B8" s="23" t="s">
        <v>24</v>
      </c>
      <c r="C8" s="23" t="s">
        <v>3</v>
      </c>
    </row>
    <row r="9" spans="2:4" x14ac:dyDescent="0.25">
      <c r="B9" s="1" t="s">
        <v>25</v>
      </c>
      <c r="C9" s="184" t="s">
        <v>26</v>
      </c>
    </row>
    <row r="10" spans="2:4" x14ac:dyDescent="0.25">
      <c r="B10" s="1" t="s">
        <v>610</v>
      </c>
      <c r="C10" s="184" t="s">
        <v>981</v>
      </c>
    </row>
    <row r="11" spans="2:4" x14ac:dyDescent="0.25">
      <c r="B11" s="1" t="s">
        <v>27</v>
      </c>
      <c r="C11" s="184" t="s">
        <v>980</v>
      </c>
      <c r="D11" s="267"/>
    </row>
    <row r="12" spans="2:4" s="502" customFormat="1" x14ac:dyDescent="0.25">
      <c r="B12" s="502" t="s">
        <v>958</v>
      </c>
      <c r="C12" s="184" t="s">
        <v>979</v>
      </c>
      <c r="D12" s="267"/>
    </row>
    <row r="13" spans="2:4" x14ac:dyDescent="0.25">
      <c r="B13" s="1" t="s">
        <v>28</v>
      </c>
      <c r="C13" s="184" t="s">
        <v>29</v>
      </c>
    </row>
    <row r="14" spans="2:4" x14ac:dyDescent="0.25">
      <c r="B14" s="1" t="s">
        <v>30</v>
      </c>
      <c r="C14" s="184" t="s">
        <v>31</v>
      </c>
    </row>
  </sheetData>
  <sheetProtection algorithmName="SHA-512" hashValue="whH7YWIovjGYKBDb9+i5dczRT9A8ZW922xwQBM/o4oH1IPecxVeTDRSLFnIe1sSMm3+WLeDDng6UW7IJJMLs7A==" saltValue="kOoLpkOnkKcuwsDotpT2UQ==" spinCount="100000" sheet="1" objects="1" scenarios="1"/>
  <phoneticPr fontId="10" type="noConversion"/>
  <hyperlinks>
    <hyperlink ref="C9" location="References!A1" display="References" xr:uid="{2D5944BB-9441-4C1C-9BD2-8E95089765E8}"/>
    <hyperlink ref="C10" location="'GRI content index'!A1" display="GRI Index" xr:uid="{021ABAFD-1643-455B-B513-2F1CE684E1E1}"/>
    <hyperlink ref="C11" location="'TCFD Index'!A1" display="TCFD" xr:uid="{A6F828AA-B519-47B6-B354-5D2BCC65D14A}"/>
    <hyperlink ref="C13" location="'ESG indices and ratings'!A1" display="ESG indices and ratings" xr:uid="{1C34769A-E4F7-46AA-A901-70EF52DAF27C}"/>
    <hyperlink ref="C14" location="Glossary!A1" display="Glossary" xr:uid="{A6BD679C-55DC-4361-B9C8-D2D1FC79FB14}"/>
    <hyperlink ref="C3" location="Contents!A1" display="CONTENTS TAB" xr:uid="{BC57CE3F-C2C0-468B-B9FC-4FAC92E9DFF6}"/>
    <hyperlink ref="C12" location="'Climate risks and targets'!A1" display="Climate risks and targets" xr:uid="{6B8AF693-1214-4640-929B-73FA29A0DC78}"/>
  </hyperlinks>
  <pageMargins left="0.7" right="0.7" top="0.75" bottom="0.75" header="0.3" footer="0.3"/>
  <pageSetup paperSize="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8493-86FA-4E50-9E3B-D6A44DFDE23E}">
  <sheetPr>
    <pageSetUpPr fitToPage="1"/>
  </sheetPr>
  <dimension ref="A2:E160"/>
  <sheetViews>
    <sheetView showGridLines="0" showRowColHeaders="0" zoomScale="80" zoomScaleNormal="80" workbookViewId="0"/>
  </sheetViews>
  <sheetFormatPr defaultColWidth="9.140625" defaultRowHeight="15" x14ac:dyDescent="0.25"/>
  <cols>
    <col min="1" max="1" width="4" style="1" customWidth="1"/>
    <col min="2" max="2" width="73" style="1" customWidth="1"/>
    <col min="3" max="3" width="75.85546875" style="1" customWidth="1"/>
    <col min="4" max="4" width="22.5703125" style="1" customWidth="1"/>
    <col min="5" max="5" width="55" style="1" customWidth="1"/>
    <col min="6" max="16384" width="9.140625" style="1"/>
  </cols>
  <sheetData>
    <row r="2" spans="1:5" x14ac:dyDescent="0.25">
      <c r="D2" s="5" t="s">
        <v>553</v>
      </c>
      <c r="E2" s="5"/>
    </row>
    <row r="3" spans="1:5" x14ac:dyDescent="0.25">
      <c r="D3" s="185" t="s">
        <v>32</v>
      </c>
      <c r="E3" s="2"/>
    </row>
    <row r="8" spans="1:5" ht="21" x14ac:dyDescent="0.25">
      <c r="B8" s="618" t="s">
        <v>1165</v>
      </c>
      <c r="C8" s="618"/>
    </row>
    <row r="9" spans="1:5" x14ac:dyDescent="0.25">
      <c r="C9" s="94"/>
    </row>
    <row r="10" spans="1:5" ht="15.75" x14ac:dyDescent="0.25">
      <c r="B10" s="23" t="s">
        <v>407</v>
      </c>
      <c r="C10" s="23" t="s">
        <v>408</v>
      </c>
      <c r="D10" s="23" t="s">
        <v>409</v>
      </c>
    </row>
    <row r="11" spans="1:5" x14ac:dyDescent="0.25">
      <c r="A11" s="267"/>
      <c r="B11" s="1" t="s">
        <v>793</v>
      </c>
      <c r="C11" s="209" t="s">
        <v>410</v>
      </c>
      <c r="D11" s="1" t="s">
        <v>411</v>
      </c>
      <c r="E11" s="495"/>
    </row>
    <row r="12" spans="1:5" x14ac:dyDescent="0.25">
      <c r="B12" s="1" t="s">
        <v>412</v>
      </c>
      <c r="C12" s="209" t="s">
        <v>413</v>
      </c>
      <c r="D12" s="1" t="s">
        <v>414</v>
      </c>
    </row>
    <row r="13" spans="1:5" x14ac:dyDescent="0.25">
      <c r="B13" s="25" t="s">
        <v>415</v>
      </c>
      <c r="C13" s="208" t="s">
        <v>413</v>
      </c>
      <c r="D13" s="1" t="s">
        <v>416</v>
      </c>
    </row>
    <row r="14" spans="1:5" x14ac:dyDescent="0.25">
      <c r="B14" s="25" t="s">
        <v>417</v>
      </c>
      <c r="C14" s="208" t="s">
        <v>413</v>
      </c>
      <c r="D14" s="1" t="s">
        <v>418</v>
      </c>
    </row>
    <row r="15" spans="1:5" x14ac:dyDescent="0.25">
      <c r="B15" s="1" t="s">
        <v>419</v>
      </c>
      <c r="C15" s="209" t="s">
        <v>413</v>
      </c>
      <c r="D15" s="1" t="s">
        <v>418</v>
      </c>
    </row>
    <row r="16" spans="1:5" x14ac:dyDescent="0.25">
      <c r="B16" s="1" t="s">
        <v>420</v>
      </c>
      <c r="C16" s="208" t="s">
        <v>421</v>
      </c>
      <c r="D16" s="1" t="s">
        <v>416</v>
      </c>
    </row>
    <row r="17" spans="1:5" x14ac:dyDescent="0.25">
      <c r="B17" s="25" t="s">
        <v>422</v>
      </c>
      <c r="C17" s="208" t="s">
        <v>413</v>
      </c>
      <c r="D17" s="1" t="s">
        <v>414</v>
      </c>
    </row>
    <row r="18" spans="1:5" x14ac:dyDescent="0.25">
      <c r="B18" s="25" t="s">
        <v>423</v>
      </c>
      <c r="C18" s="208" t="s">
        <v>413</v>
      </c>
      <c r="D18" s="1" t="s">
        <v>414</v>
      </c>
    </row>
    <row r="19" spans="1:5" x14ac:dyDescent="0.25">
      <c r="A19" s="267"/>
      <c r="B19" s="25" t="s">
        <v>794</v>
      </c>
      <c r="C19" s="208" t="s">
        <v>413</v>
      </c>
      <c r="D19" s="1" t="s">
        <v>411</v>
      </c>
      <c r="E19" s="495"/>
    </row>
    <row r="20" spans="1:5" x14ac:dyDescent="0.25">
      <c r="B20" s="25" t="s">
        <v>424</v>
      </c>
      <c r="C20" s="208" t="s">
        <v>413</v>
      </c>
      <c r="D20" s="1" t="s">
        <v>414</v>
      </c>
    </row>
    <row r="21" spans="1:5" x14ac:dyDescent="0.25">
      <c r="B21" s="25" t="s">
        <v>425</v>
      </c>
      <c r="C21" s="208" t="s">
        <v>413</v>
      </c>
      <c r="D21" s="1" t="s">
        <v>414</v>
      </c>
    </row>
    <row r="22" spans="1:5" x14ac:dyDescent="0.25">
      <c r="B22" s="25" t="s">
        <v>426</v>
      </c>
      <c r="C22" s="208" t="s">
        <v>413</v>
      </c>
      <c r="D22" s="1" t="s">
        <v>414</v>
      </c>
    </row>
    <row r="23" spans="1:5" x14ac:dyDescent="0.25">
      <c r="B23" s="25" t="s">
        <v>427</v>
      </c>
      <c r="C23" s="208" t="s">
        <v>421</v>
      </c>
      <c r="D23" s="1" t="s">
        <v>414</v>
      </c>
    </row>
    <row r="24" spans="1:5" x14ac:dyDescent="0.25">
      <c r="B24" s="25" t="s">
        <v>428</v>
      </c>
      <c r="C24" s="208" t="s">
        <v>421</v>
      </c>
      <c r="D24" s="1" t="s">
        <v>429</v>
      </c>
    </row>
    <row r="25" spans="1:5" x14ac:dyDescent="0.25">
      <c r="B25" s="25" t="s">
        <v>430</v>
      </c>
      <c r="C25" s="208" t="s">
        <v>413</v>
      </c>
      <c r="D25" s="1" t="s">
        <v>414</v>
      </c>
    </row>
    <row r="26" spans="1:5" x14ac:dyDescent="0.25">
      <c r="B26" s="25" t="s">
        <v>431</v>
      </c>
      <c r="C26" s="208" t="s">
        <v>413</v>
      </c>
      <c r="D26" s="1" t="s">
        <v>414</v>
      </c>
    </row>
    <row r="27" spans="1:5" x14ac:dyDescent="0.25">
      <c r="B27" s="25" t="s">
        <v>432</v>
      </c>
      <c r="C27" s="210" t="s">
        <v>410</v>
      </c>
      <c r="D27" s="1" t="s">
        <v>411</v>
      </c>
    </row>
    <row r="28" spans="1:5" x14ac:dyDescent="0.25">
      <c r="B28" s="25" t="s">
        <v>433</v>
      </c>
      <c r="C28" s="208" t="s">
        <v>421</v>
      </c>
      <c r="D28" s="1" t="s">
        <v>434</v>
      </c>
    </row>
    <row r="29" spans="1:5" x14ac:dyDescent="0.25">
      <c r="B29" s="25" t="s">
        <v>435</v>
      </c>
      <c r="C29" s="208" t="s">
        <v>413</v>
      </c>
      <c r="D29" s="1" t="s">
        <v>418</v>
      </c>
    </row>
    <row r="30" spans="1:5" x14ac:dyDescent="0.25">
      <c r="B30" s="25" t="s">
        <v>436</v>
      </c>
      <c r="C30" s="208" t="s">
        <v>413</v>
      </c>
      <c r="D30" s="1" t="s">
        <v>414</v>
      </c>
    </row>
    <row r="31" spans="1:5" x14ac:dyDescent="0.25">
      <c r="B31" s="25" t="s">
        <v>437</v>
      </c>
      <c r="C31" s="208" t="s">
        <v>413</v>
      </c>
      <c r="D31" s="1" t="s">
        <v>418</v>
      </c>
    </row>
    <row r="32" spans="1:5" x14ac:dyDescent="0.25">
      <c r="B32" s="25" t="s">
        <v>438</v>
      </c>
      <c r="C32" s="208" t="s">
        <v>413</v>
      </c>
      <c r="D32" s="1" t="s">
        <v>414</v>
      </c>
    </row>
    <row r="33" spans="1:5" x14ac:dyDescent="0.25">
      <c r="B33" s="25" t="s">
        <v>439</v>
      </c>
      <c r="C33" s="208" t="s">
        <v>413</v>
      </c>
      <c r="D33" s="1" t="s">
        <v>414</v>
      </c>
    </row>
    <row r="34" spans="1:5" x14ac:dyDescent="0.25">
      <c r="B34" s="25" t="s">
        <v>440</v>
      </c>
      <c r="C34" s="208" t="s">
        <v>413</v>
      </c>
      <c r="D34" s="1" t="s">
        <v>414</v>
      </c>
    </row>
    <row r="35" spans="1:5" s="249" customFormat="1" x14ac:dyDescent="0.25">
      <c r="B35" s="25" t="s">
        <v>550</v>
      </c>
      <c r="C35" s="208" t="s">
        <v>421</v>
      </c>
      <c r="D35" s="249" t="s">
        <v>414</v>
      </c>
      <c r="E35" s="94"/>
    </row>
    <row r="36" spans="1:5" x14ac:dyDescent="0.25">
      <c r="B36" s="25" t="s">
        <v>549</v>
      </c>
      <c r="C36" s="210" t="s">
        <v>413</v>
      </c>
      <c r="D36" s="1" t="s">
        <v>418</v>
      </c>
    </row>
    <row r="37" spans="1:5" x14ac:dyDescent="0.25">
      <c r="B37" s="25" t="s">
        <v>441</v>
      </c>
      <c r="C37" s="210" t="s">
        <v>410</v>
      </c>
      <c r="D37" s="1" t="s">
        <v>411</v>
      </c>
    </row>
    <row r="38" spans="1:5" x14ac:dyDescent="0.25">
      <c r="A38" s="267"/>
      <c r="B38" s="25" t="s">
        <v>795</v>
      </c>
      <c r="C38" s="208" t="s">
        <v>421</v>
      </c>
      <c r="D38" s="1" t="s">
        <v>442</v>
      </c>
    </row>
    <row r="39" spans="1:5" x14ac:dyDescent="0.25">
      <c r="B39" s="25" t="s">
        <v>443</v>
      </c>
      <c r="C39" s="208" t="s">
        <v>413</v>
      </c>
      <c r="D39" s="1" t="s">
        <v>414</v>
      </c>
    </row>
    <row r="40" spans="1:5" x14ac:dyDescent="0.25">
      <c r="B40" s="25"/>
      <c r="C40" s="26"/>
    </row>
    <row r="41" spans="1:5" x14ac:dyDescent="0.25">
      <c r="B41" s="25"/>
      <c r="C41" s="26"/>
    </row>
    <row r="42" spans="1:5" x14ac:dyDescent="0.25">
      <c r="B42" s="25"/>
      <c r="C42" s="26"/>
    </row>
    <row r="43" spans="1:5" x14ac:dyDescent="0.25">
      <c r="B43" s="25"/>
      <c r="C43" s="26"/>
    </row>
    <row r="44" spans="1:5" x14ac:dyDescent="0.25">
      <c r="B44" s="25"/>
      <c r="C44" s="26"/>
    </row>
    <row r="47" spans="1:5" x14ac:dyDescent="0.25">
      <c r="B47" s="25"/>
      <c r="C47" s="26"/>
    </row>
    <row r="48" spans="1:5" x14ac:dyDescent="0.25">
      <c r="B48" s="25"/>
      <c r="C48" s="26"/>
    </row>
    <row r="51" spans="2:2" x14ac:dyDescent="0.25">
      <c r="B51" s="33"/>
    </row>
    <row r="53" spans="2:2" x14ac:dyDescent="0.25">
      <c r="B53" s="33"/>
    </row>
    <row r="56" spans="2:2" x14ac:dyDescent="0.25">
      <c r="B56" s="33"/>
    </row>
    <row r="58" spans="2:2" x14ac:dyDescent="0.25">
      <c r="B58" s="33"/>
    </row>
    <row r="63" spans="2:2" x14ac:dyDescent="0.25">
      <c r="B63" s="33"/>
    </row>
    <row r="66" spans="2:3" x14ac:dyDescent="0.25">
      <c r="B66" s="33"/>
    </row>
    <row r="70" spans="2:3" x14ac:dyDescent="0.25">
      <c r="B70" s="33"/>
    </row>
    <row r="76" spans="2:3" x14ac:dyDescent="0.25">
      <c r="B76" s="33"/>
    </row>
    <row r="77" spans="2:3" x14ac:dyDescent="0.25">
      <c r="C77" s="27"/>
    </row>
    <row r="80" spans="2:3" ht="18.75" customHeight="1" x14ac:dyDescent="0.25">
      <c r="C80" s="27"/>
    </row>
    <row r="81" spans="2:3" ht="19.5" customHeight="1" x14ac:dyDescent="0.25">
      <c r="C81" s="27"/>
    </row>
    <row r="82" spans="2:3" ht="34.5" customHeight="1" x14ac:dyDescent="0.25">
      <c r="C82" s="27"/>
    </row>
    <row r="83" spans="2:3" x14ac:dyDescent="0.25">
      <c r="B83" s="33"/>
    </row>
    <row r="90" spans="2:3" x14ac:dyDescent="0.25">
      <c r="B90" s="33"/>
    </row>
    <row r="97" spans="2:2" x14ac:dyDescent="0.25">
      <c r="B97" s="33"/>
    </row>
    <row r="100" spans="2:2" x14ac:dyDescent="0.25">
      <c r="B100" s="33"/>
    </row>
    <row r="104" spans="2:2" x14ac:dyDescent="0.25">
      <c r="B104" s="33"/>
    </row>
    <row r="107" spans="2:2" x14ac:dyDescent="0.25">
      <c r="B107" s="33"/>
    </row>
    <row r="118" spans="2:2" x14ac:dyDescent="0.25">
      <c r="B118" s="33"/>
    </row>
    <row r="122" spans="2:2" x14ac:dyDescent="0.25">
      <c r="B122" s="33"/>
    </row>
    <row r="125" spans="2:2" x14ac:dyDescent="0.25">
      <c r="B125" s="33"/>
    </row>
    <row r="127" spans="2:2" x14ac:dyDescent="0.25">
      <c r="B127" s="33"/>
    </row>
    <row r="129" spans="2:3" x14ac:dyDescent="0.25">
      <c r="B129" s="33"/>
    </row>
    <row r="131" spans="2:3" x14ac:dyDescent="0.25">
      <c r="B131" s="33"/>
    </row>
    <row r="133" spans="2:3" x14ac:dyDescent="0.25">
      <c r="B133" s="33"/>
    </row>
    <row r="135" spans="2:3" x14ac:dyDescent="0.25">
      <c r="B135" s="33"/>
    </row>
    <row r="137" spans="2:3" x14ac:dyDescent="0.25">
      <c r="C137" s="27"/>
    </row>
    <row r="138" spans="2:3" x14ac:dyDescent="0.25">
      <c r="B138" s="33"/>
    </row>
    <row r="141" spans="2:3" x14ac:dyDescent="0.25">
      <c r="C141" s="27"/>
    </row>
    <row r="142" spans="2:3" x14ac:dyDescent="0.25">
      <c r="C142" s="27"/>
    </row>
    <row r="143" spans="2:3" x14ac:dyDescent="0.25">
      <c r="C143" s="27"/>
    </row>
    <row r="144" spans="2:3" x14ac:dyDescent="0.25">
      <c r="B144" s="33"/>
    </row>
    <row r="147" spans="2:3" x14ac:dyDescent="0.25">
      <c r="B147" s="33"/>
    </row>
    <row r="149" spans="2:3" x14ac:dyDescent="0.25">
      <c r="B149" s="33"/>
    </row>
    <row r="152" spans="2:3" x14ac:dyDescent="0.25">
      <c r="B152" s="33"/>
    </row>
    <row r="156" spans="2:3" x14ac:dyDescent="0.25">
      <c r="B156" s="33"/>
    </row>
    <row r="158" spans="2:3" x14ac:dyDescent="0.25">
      <c r="B158" s="33"/>
    </row>
    <row r="159" spans="2:3" x14ac:dyDescent="0.25">
      <c r="C159" s="27"/>
    </row>
    <row r="160" spans="2:3" x14ac:dyDescent="0.25">
      <c r="B160" s="33"/>
    </row>
  </sheetData>
  <sheetProtection algorithmName="SHA-512" hashValue="IFSnBsTunHb+R3iEL2MIZgdT1kOsZq8fiNcnaV26eWqhJcTUNxgdhpaTkX6t90m9tfcSTns06uh6RDHMVBIVtA==" saltValue="gvJeHCTkeVqtuq6ZFmqYzQ==" spinCount="100000" sheet="1" objects="1" scenarios="1"/>
  <mergeCells count="1">
    <mergeCell ref="B8:C8"/>
  </mergeCells>
  <phoneticPr fontId="10" type="noConversion"/>
  <hyperlinks>
    <hyperlink ref="D3" location="Contents!A1" display="CONTENTS TAB" xr:uid="{9C0A5716-3B74-4CD9-A715-762E9947BC31}"/>
    <hyperlink ref="C16" r:id="rId1" xr:uid="{D887B8EE-F1C7-4904-A38D-2D0880F9329E}"/>
    <hyperlink ref="C23" r:id="rId2" xr:uid="{810CE29B-31FB-44B3-9DBF-33B64503720D}"/>
    <hyperlink ref="C28" r:id="rId3" xr:uid="{FF16F12B-2397-43C9-BEED-0BAB3AB2A9D7}"/>
    <hyperlink ref="C38" r:id="rId4" xr:uid="{D8379440-EA8A-4BE5-82D7-C296A02CEC27}"/>
    <hyperlink ref="C11" r:id="rId5" xr:uid="{4A59E84A-1931-450E-9318-E2DFE3D034A5}"/>
    <hyperlink ref="C27" r:id="rId6" xr:uid="{E2A019C7-F2B3-4DC7-860C-91C3A2B8CF15}"/>
    <hyperlink ref="C37" r:id="rId7" xr:uid="{D84277C5-2A3F-4EB8-9FC5-A755504E8715}"/>
    <hyperlink ref="C24" r:id="rId8" xr:uid="{DA70F8A5-C5A9-4501-BA95-0D6645554AF4}"/>
    <hyperlink ref="C12" r:id="rId9" xr:uid="{5E5FE774-7FEE-4853-B1C3-196B73585138}"/>
    <hyperlink ref="C13" r:id="rId10" xr:uid="{B9FE333C-B659-4F9F-B062-796FC9AEBE38}"/>
    <hyperlink ref="C14" r:id="rId11" xr:uid="{6512B64D-3AE5-40C9-9B73-6427250A4F18}"/>
    <hyperlink ref="C15" r:id="rId12" xr:uid="{3C6E02C8-DF92-464F-BBE9-BEBCF6337CBA}"/>
    <hyperlink ref="C17" r:id="rId13" xr:uid="{1E2CA92A-7F00-4343-BD75-43CAD627B108}"/>
    <hyperlink ref="C18" r:id="rId14" xr:uid="{4BA6FE10-49B5-46EE-B88C-87797838B5F0}"/>
    <hyperlink ref="C19" r:id="rId15" xr:uid="{9034AFC2-4294-4AA2-A2CD-E691B4FE9801}"/>
    <hyperlink ref="C20" r:id="rId16" xr:uid="{DD49B245-587F-4B36-9F20-138FE5A17304}"/>
    <hyperlink ref="C21" r:id="rId17" xr:uid="{C7A863C2-8BF3-46A2-8961-80F21BC42356}"/>
    <hyperlink ref="C22" r:id="rId18" xr:uid="{EFD51C1E-4C74-4250-A5AE-C7BD8C5C26B0}"/>
    <hyperlink ref="C25" r:id="rId19" xr:uid="{27E46E50-0D32-41F5-A6FC-CAADE8B75429}"/>
    <hyperlink ref="C26" r:id="rId20" xr:uid="{52A5C1B7-D707-4B43-B22A-54CE6634D1C0}"/>
    <hyperlink ref="C29" r:id="rId21" xr:uid="{9952630C-D366-4E5E-A842-57F81DB34F9A}"/>
    <hyperlink ref="C30" r:id="rId22" xr:uid="{A7E1ACAF-2DD2-452B-83C4-6C70B72E1594}"/>
    <hyperlink ref="C31" r:id="rId23" xr:uid="{3F783808-7904-4E72-9096-46475B306DEF}"/>
    <hyperlink ref="C32" r:id="rId24" xr:uid="{3C99634F-FA34-4B23-989E-650044DC11F8}"/>
    <hyperlink ref="C33" r:id="rId25" xr:uid="{145E74D4-E5AB-44F6-9E58-7E7961007233}"/>
    <hyperlink ref="C34" r:id="rId26" xr:uid="{3C3D151F-7B53-485C-BCA8-CC6380DACB55}"/>
    <hyperlink ref="C36" r:id="rId27" xr:uid="{EA9D81D1-C36E-4945-AC86-C28C327AA15A}"/>
    <hyperlink ref="C39" r:id="rId28" xr:uid="{C0714959-5B28-4EAE-9EE5-EDAFB0453F46}"/>
  </hyperlinks>
  <pageMargins left="0.7" right="0.7" top="0.75" bottom="0.75" header="0.3" footer="0.3"/>
  <pageSetup paperSize="8" orientation="landscape" r:id="rId29"/>
  <drawing r:id="rId3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5161-53EF-408E-8230-935331C3F0B9}">
  <sheetPr>
    <pageSetUpPr fitToPage="1"/>
  </sheetPr>
  <dimension ref="A2:F215"/>
  <sheetViews>
    <sheetView showGridLines="0" showRowColHeaders="0" zoomScale="80" zoomScaleNormal="80" workbookViewId="0"/>
  </sheetViews>
  <sheetFormatPr defaultColWidth="9.140625" defaultRowHeight="15" x14ac:dyDescent="0.25"/>
  <cols>
    <col min="1" max="1" width="4" style="267" customWidth="1"/>
    <col min="2" max="2" width="48.85546875" style="1" customWidth="1"/>
    <col min="3" max="3" width="101.42578125" style="276" customWidth="1"/>
    <col min="4" max="4" width="124.28515625" style="276" customWidth="1"/>
    <col min="5" max="5" width="83.5703125" style="495" customWidth="1"/>
    <col min="6" max="16384" width="9.140625" style="1"/>
  </cols>
  <sheetData>
    <row r="2" spans="1:6" x14ac:dyDescent="0.25">
      <c r="D2" s="299" t="s">
        <v>553</v>
      </c>
      <c r="E2" s="551"/>
    </row>
    <row r="3" spans="1:6" x14ac:dyDescent="0.25">
      <c r="D3" s="300" t="s">
        <v>32</v>
      </c>
      <c r="E3" s="552"/>
    </row>
    <row r="8" spans="1:6" ht="21" x14ac:dyDescent="0.25">
      <c r="B8" s="618" t="s">
        <v>610</v>
      </c>
      <c r="C8" s="618"/>
    </row>
    <row r="9" spans="1:6" x14ac:dyDescent="0.25">
      <c r="D9" s="553"/>
    </row>
    <row r="10" spans="1:6" ht="15" customHeight="1" x14ac:dyDescent="0.25">
      <c r="B10" s="592" t="s">
        <v>782</v>
      </c>
      <c r="C10" s="592"/>
      <c r="D10" s="592"/>
      <c r="F10" s="121"/>
    </row>
    <row r="11" spans="1:6" s="248" customFormat="1" ht="38.25" customHeight="1" x14ac:dyDescent="0.25">
      <c r="A11" s="267"/>
      <c r="B11" s="592"/>
      <c r="C11" s="592"/>
      <c r="D11" s="592"/>
      <c r="E11" s="495"/>
    </row>
    <row r="12" spans="1:6" x14ac:dyDescent="0.25">
      <c r="D12" s="553"/>
    </row>
    <row r="13" spans="1:6" ht="22.5" customHeight="1" x14ac:dyDescent="0.25">
      <c r="B13" s="238" t="s">
        <v>611</v>
      </c>
      <c r="C13" s="297"/>
      <c r="D13" s="297"/>
    </row>
    <row r="14" spans="1:6" ht="21" customHeight="1" x14ac:dyDescent="0.25">
      <c r="B14" s="23" t="s">
        <v>614</v>
      </c>
      <c r="C14" s="268" t="s">
        <v>612</v>
      </c>
      <c r="D14" s="268" t="s">
        <v>613</v>
      </c>
    </row>
    <row r="15" spans="1:6" ht="24.75" customHeight="1" x14ac:dyDescent="0.25">
      <c r="B15" s="283" t="s">
        <v>770</v>
      </c>
      <c r="C15" s="279" t="s">
        <v>615</v>
      </c>
      <c r="D15" s="279" t="s">
        <v>1126</v>
      </c>
    </row>
    <row r="16" spans="1:6" ht="23.25" customHeight="1" x14ac:dyDescent="0.25">
      <c r="B16" s="285"/>
      <c r="C16" s="40" t="s">
        <v>771</v>
      </c>
      <c r="D16" s="40" t="s">
        <v>1127</v>
      </c>
    </row>
    <row r="17" spans="2:5" x14ac:dyDescent="0.25">
      <c r="B17" s="622"/>
      <c r="C17" s="623" t="s">
        <v>616</v>
      </c>
      <c r="D17" s="276" t="s">
        <v>772</v>
      </c>
    </row>
    <row r="18" spans="2:5" ht="20.25" customHeight="1" x14ac:dyDescent="0.25">
      <c r="B18" s="622"/>
      <c r="C18" s="624"/>
      <c r="D18" s="211" t="s">
        <v>444</v>
      </c>
    </row>
    <row r="19" spans="2:5" ht="20.25" customHeight="1" x14ac:dyDescent="0.25">
      <c r="B19" s="285"/>
      <c r="C19" s="40" t="s">
        <v>617</v>
      </c>
      <c r="D19" s="40" t="s">
        <v>1129</v>
      </c>
      <c r="E19" s="553"/>
    </row>
    <row r="20" spans="2:5" ht="111.75" customHeight="1" x14ac:dyDescent="0.25">
      <c r="B20" s="285"/>
      <c r="C20" s="40" t="s">
        <v>618</v>
      </c>
      <c r="D20" s="40" t="s">
        <v>1130</v>
      </c>
    </row>
    <row r="21" spans="2:5" ht="24.75" customHeight="1" x14ac:dyDescent="0.25">
      <c r="B21" s="285"/>
      <c r="C21" s="40" t="s">
        <v>619</v>
      </c>
      <c r="D21" s="40" t="s">
        <v>1131</v>
      </c>
      <c r="E21" s="553"/>
    </row>
    <row r="22" spans="2:5" ht="21" customHeight="1" x14ac:dyDescent="0.25">
      <c r="B22" s="285"/>
      <c r="C22" s="279" t="s">
        <v>620</v>
      </c>
      <c r="D22" s="279" t="s">
        <v>1099</v>
      </c>
    </row>
    <row r="23" spans="2:5" ht="99.75" customHeight="1" x14ac:dyDescent="0.25">
      <c r="B23" s="285"/>
      <c r="C23" s="40" t="s">
        <v>621</v>
      </c>
      <c r="D23" s="40" t="s">
        <v>1068</v>
      </c>
    </row>
    <row r="24" spans="2:5" ht="39" customHeight="1" x14ac:dyDescent="0.25">
      <c r="B24" s="285"/>
      <c r="C24" s="40" t="s">
        <v>622</v>
      </c>
      <c r="D24" s="40" t="s">
        <v>1132</v>
      </c>
    </row>
    <row r="25" spans="2:5" ht="69" customHeight="1" x14ac:dyDescent="0.25">
      <c r="B25" s="285"/>
      <c r="C25" s="40" t="s">
        <v>623</v>
      </c>
      <c r="D25" s="40" t="s">
        <v>1133</v>
      </c>
    </row>
    <row r="26" spans="2:5" ht="33.75" customHeight="1" x14ac:dyDescent="0.25">
      <c r="B26" s="285"/>
      <c r="C26" s="40" t="s">
        <v>624</v>
      </c>
      <c r="D26" s="40" t="s">
        <v>1085</v>
      </c>
    </row>
    <row r="27" spans="2:5" ht="36.75" customHeight="1" x14ac:dyDescent="0.25">
      <c r="B27" s="285"/>
      <c r="C27" s="40" t="s">
        <v>625</v>
      </c>
      <c r="D27" s="40" t="s">
        <v>1079</v>
      </c>
    </row>
    <row r="28" spans="2:5" ht="53.25" customHeight="1" x14ac:dyDescent="0.25">
      <c r="B28" s="285"/>
      <c r="C28" s="40" t="s">
        <v>626</v>
      </c>
      <c r="D28" s="40" t="s">
        <v>1134</v>
      </c>
      <c r="E28" s="553"/>
    </row>
    <row r="29" spans="2:5" ht="58.5" customHeight="1" x14ac:dyDescent="0.25">
      <c r="B29" s="285"/>
      <c r="C29" s="40" t="s">
        <v>627</v>
      </c>
      <c r="D29" s="40" t="s">
        <v>1135</v>
      </c>
    </row>
    <row r="30" spans="2:5" ht="42" customHeight="1" x14ac:dyDescent="0.25">
      <c r="B30" s="285"/>
      <c r="C30" s="40" t="s">
        <v>628</v>
      </c>
      <c r="D30" s="111" t="s">
        <v>1136</v>
      </c>
    </row>
    <row r="31" spans="2:5" ht="20.25" customHeight="1" x14ac:dyDescent="0.25">
      <c r="B31" s="285"/>
      <c r="C31" s="40" t="s">
        <v>629</v>
      </c>
      <c r="D31" s="40" t="s">
        <v>1137</v>
      </c>
    </row>
    <row r="32" spans="2:5" ht="39" customHeight="1" x14ac:dyDescent="0.25">
      <c r="B32" s="285"/>
      <c r="C32" s="40" t="s">
        <v>630</v>
      </c>
      <c r="D32" s="40" t="s">
        <v>1098</v>
      </c>
    </row>
    <row r="33" spans="2:5" ht="21" customHeight="1" x14ac:dyDescent="0.25">
      <c r="B33" s="285"/>
      <c r="C33" s="40" t="s">
        <v>631</v>
      </c>
      <c r="D33" s="40" t="s">
        <v>1097</v>
      </c>
    </row>
    <row r="34" spans="2:5" ht="35.25" customHeight="1" x14ac:dyDescent="0.25">
      <c r="B34" s="285"/>
      <c r="C34" s="40" t="s">
        <v>632</v>
      </c>
      <c r="D34" s="40" t="s">
        <v>1138</v>
      </c>
    </row>
    <row r="35" spans="2:5" ht="34.5" customHeight="1" x14ac:dyDescent="0.25">
      <c r="B35" s="285"/>
      <c r="C35" s="40" t="s">
        <v>633</v>
      </c>
      <c r="D35" s="40" t="s">
        <v>1138</v>
      </c>
    </row>
    <row r="36" spans="2:5" ht="21" customHeight="1" x14ac:dyDescent="0.25">
      <c r="B36" s="285"/>
      <c r="C36" s="427" t="s">
        <v>634</v>
      </c>
      <c r="D36" s="427" t="s">
        <v>451</v>
      </c>
    </row>
    <row r="37" spans="2:5" ht="21" customHeight="1" x14ac:dyDescent="0.25">
      <c r="B37" s="285"/>
      <c r="C37" s="40" t="s">
        <v>635</v>
      </c>
      <c r="D37" s="278" t="s">
        <v>1139</v>
      </c>
      <c r="E37" s="553"/>
    </row>
    <row r="38" spans="2:5" x14ac:dyDescent="0.25">
      <c r="B38" s="622"/>
      <c r="C38" s="623" t="s">
        <v>636</v>
      </c>
      <c r="D38" s="278" t="s">
        <v>773</v>
      </c>
    </row>
    <row r="39" spans="2:5" ht="22.5" customHeight="1" x14ac:dyDescent="0.25">
      <c r="B39" s="622"/>
      <c r="C39" s="624"/>
      <c r="D39" s="212" t="s">
        <v>1080</v>
      </c>
    </row>
    <row r="40" spans="2:5" ht="86.25" customHeight="1" x14ac:dyDescent="0.25">
      <c r="B40" s="285"/>
      <c r="C40" s="216" t="s">
        <v>637</v>
      </c>
      <c r="D40" s="217" t="s">
        <v>445</v>
      </c>
    </row>
    <row r="41" spans="2:5" ht="82.5" customHeight="1" x14ac:dyDescent="0.25">
      <c r="B41" s="286"/>
      <c r="C41" s="26" t="s">
        <v>638</v>
      </c>
      <c r="D41" s="276" t="s">
        <v>446</v>
      </c>
    </row>
    <row r="42" spans="2:5" ht="18" customHeight="1" x14ac:dyDescent="0.25">
      <c r="B42" s="286"/>
      <c r="C42" s="26"/>
      <c r="D42" s="218" t="s">
        <v>447</v>
      </c>
    </row>
    <row r="43" spans="2:5" ht="30" x14ac:dyDescent="0.25">
      <c r="B43" s="619"/>
      <c r="C43" s="620" t="s">
        <v>639</v>
      </c>
      <c r="D43" s="214" t="s">
        <v>448</v>
      </c>
    </row>
    <row r="44" spans="2:5" ht="22.5" customHeight="1" x14ac:dyDescent="0.25">
      <c r="B44" s="619"/>
      <c r="C44" s="621"/>
      <c r="D44" s="215" t="s">
        <v>449</v>
      </c>
    </row>
    <row r="45" spans="2:5" ht="37.5" customHeight="1" x14ac:dyDescent="0.25">
      <c r="B45" s="286"/>
      <c r="C45" s="47" t="s">
        <v>640</v>
      </c>
      <c r="D45" s="47" t="s">
        <v>1140</v>
      </c>
    </row>
    <row r="46" spans="2:5" ht="20.25" customHeight="1" x14ac:dyDescent="0.25">
      <c r="B46" s="286"/>
      <c r="C46" s="47" t="s">
        <v>641</v>
      </c>
      <c r="D46" s="47" t="s">
        <v>1096</v>
      </c>
    </row>
    <row r="47" spans="2:5" ht="22.5" customHeight="1" x14ac:dyDescent="0.25">
      <c r="B47" s="286"/>
      <c r="C47" s="47" t="s">
        <v>642</v>
      </c>
      <c r="D47" s="47" t="s">
        <v>1095</v>
      </c>
    </row>
    <row r="48" spans="2:5" ht="93.75" customHeight="1" x14ac:dyDescent="0.25">
      <c r="B48" s="286"/>
      <c r="C48" s="290" t="s">
        <v>643</v>
      </c>
      <c r="D48" s="290" t="s">
        <v>1017</v>
      </c>
      <c r="E48" s="553"/>
    </row>
    <row r="49" spans="1:5" s="487" customFormat="1" ht="15" customHeight="1" x14ac:dyDescent="0.25">
      <c r="A49" s="267"/>
      <c r="B49" s="488"/>
      <c r="C49" s="290"/>
      <c r="D49" s="290"/>
      <c r="E49" s="553"/>
    </row>
    <row r="50" spans="1:5" ht="21" customHeight="1" x14ac:dyDescent="0.25">
      <c r="B50" s="219" t="s">
        <v>644</v>
      </c>
      <c r="C50" s="234" t="s">
        <v>612</v>
      </c>
      <c r="D50" s="234" t="s">
        <v>450</v>
      </c>
    </row>
    <row r="51" spans="1:5" s="287" customFormat="1" ht="21" customHeight="1" x14ac:dyDescent="0.25">
      <c r="A51" s="291"/>
      <c r="B51" s="289" t="s">
        <v>645</v>
      </c>
      <c r="C51" s="280" t="s">
        <v>646</v>
      </c>
      <c r="D51" s="280" t="s">
        <v>1094</v>
      </c>
      <c r="E51" s="495"/>
    </row>
    <row r="52" spans="1:5" s="287" customFormat="1" ht="16.5" customHeight="1" x14ac:dyDescent="0.25">
      <c r="A52" s="291"/>
      <c r="B52" s="289"/>
      <c r="C52" s="290" t="s">
        <v>647</v>
      </c>
      <c r="D52" s="290" t="s">
        <v>1094</v>
      </c>
      <c r="E52" s="495"/>
    </row>
    <row r="53" spans="1:5" s="229" customFormat="1" ht="16.5" customHeight="1" x14ac:dyDescent="0.25">
      <c r="A53" s="496"/>
      <c r="B53" s="308" t="s">
        <v>648</v>
      </c>
      <c r="C53" s="303"/>
      <c r="D53" s="303"/>
      <c r="E53" s="554"/>
    </row>
    <row r="54" spans="1:5" s="287" customFormat="1" ht="16.5" customHeight="1" x14ac:dyDescent="0.25">
      <c r="A54" s="291"/>
      <c r="B54" s="289" t="s">
        <v>645</v>
      </c>
      <c r="C54" s="490" t="s">
        <v>649</v>
      </c>
      <c r="D54" s="490" t="s">
        <v>1141</v>
      </c>
      <c r="E54" s="555"/>
    </row>
    <row r="55" spans="1:5" s="282" customFormat="1" ht="35.25" customHeight="1" x14ac:dyDescent="0.25">
      <c r="A55" s="313"/>
      <c r="B55" s="306" t="s">
        <v>690</v>
      </c>
      <c r="C55" s="284" t="s">
        <v>684</v>
      </c>
      <c r="D55" s="284" t="s">
        <v>1093</v>
      </c>
      <c r="E55" s="495"/>
    </row>
    <row r="56" spans="1:5" s="282" customFormat="1" ht="21" customHeight="1" x14ac:dyDescent="0.25">
      <c r="A56" s="313"/>
      <c r="B56" s="306"/>
      <c r="C56" s="47" t="s">
        <v>685</v>
      </c>
      <c r="D56" s="47" t="s">
        <v>1141</v>
      </c>
      <c r="E56" s="495"/>
    </row>
    <row r="57" spans="1:5" s="282" customFormat="1" ht="21" customHeight="1" x14ac:dyDescent="0.25">
      <c r="A57" s="313"/>
      <c r="B57" s="306"/>
      <c r="C57" s="47" t="s">
        <v>686</v>
      </c>
      <c r="D57" s="47" t="s">
        <v>1093</v>
      </c>
      <c r="E57" s="495"/>
    </row>
    <row r="58" spans="1:5" s="282" customFormat="1" ht="34.5" customHeight="1" x14ac:dyDescent="0.25">
      <c r="A58" s="313"/>
      <c r="B58" s="306"/>
      <c r="C58" s="47" t="s">
        <v>687</v>
      </c>
      <c r="D58" s="47" t="s">
        <v>1093</v>
      </c>
      <c r="E58" s="495"/>
    </row>
    <row r="59" spans="1:5" s="282" customFormat="1" ht="37.5" customHeight="1" x14ac:dyDescent="0.25">
      <c r="A59" s="313"/>
      <c r="B59" s="306" t="s">
        <v>691</v>
      </c>
      <c r="C59" s="47" t="s">
        <v>688</v>
      </c>
      <c r="D59" s="47" t="s">
        <v>1093</v>
      </c>
      <c r="E59" s="495"/>
    </row>
    <row r="60" spans="1:5" s="282" customFormat="1" ht="38.25" customHeight="1" x14ac:dyDescent="0.25">
      <c r="A60" s="313"/>
      <c r="B60" s="306"/>
      <c r="C60" s="290" t="s">
        <v>689</v>
      </c>
      <c r="D60" s="290" t="s">
        <v>1141</v>
      </c>
      <c r="E60" s="495"/>
    </row>
    <row r="61" spans="1:5" s="487" customFormat="1" ht="20.25" customHeight="1" x14ac:dyDescent="0.25">
      <c r="A61" s="313"/>
      <c r="B61" s="306"/>
      <c r="C61" s="290"/>
      <c r="D61" s="290"/>
      <c r="E61" s="495"/>
    </row>
    <row r="62" spans="1:5" s="229" customFormat="1" ht="16.5" customHeight="1" x14ac:dyDescent="0.25">
      <c r="A62" s="496"/>
      <c r="B62" s="308" t="s">
        <v>116</v>
      </c>
      <c r="C62" s="303"/>
      <c r="D62" s="303"/>
      <c r="E62" s="554"/>
    </row>
    <row r="63" spans="1:5" s="287" customFormat="1" ht="34.5" customHeight="1" x14ac:dyDescent="0.25">
      <c r="A63" s="291"/>
      <c r="B63" s="289" t="s">
        <v>645</v>
      </c>
      <c r="C63" s="26" t="s">
        <v>649</v>
      </c>
      <c r="D63" s="589" t="s">
        <v>1121</v>
      </c>
      <c r="E63" s="555"/>
    </row>
    <row r="64" spans="1:5" s="287" customFormat="1" ht="16.5" customHeight="1" x14ac:dyDescent="0.25">
      <c r="A64" s="291"/>
      <c r="B64" s="288"/>
      <c r="C64" s="26"/>
      <c r="D64" s="26"/>
      <c r="E64" s="555"/>
    </row>
    <row r="65" spans="1:5" s="229" customFormat="1" ht="16.5" customHeight="1" x14ac:dyDescent="0.25">
      <c r="A65" s="496"/>
      <c r="B65" s="308" t="s">
        <v>117</v>
      </c>
      <c r="C65" s="303"/>
      <c r="D65" s="303"/>
      <c r="E65" s="554"/>
    </row>
    <row r="66" spans="1:5" s="287" customFormat="1" ht="33" customHeight="1" x14ac:dyDescent="0.25">
      <c r="A66" s="291"/>
      <c r="B66" s="289" t="s">
        <v>645</v>
      </c>
      <c r="C66" s="26" t="s">
        <v>649</v>
      </c>
      <c r="D66" s="26" t="s">
        <v>1142</v>
      </c>
      <c r="E66" s="555"/>
    </row>
    <row r="67" spans="1:5" s="287" customFormat="1" ht="16.5" customHeight="1" x14ac:dyDescent="0.25">
      <c r="A67" s="291"/>
      <c r="B67" s="288"/>
      <c r="C67" s="26"/>
      <c r="D67" s="26"/>
      <c r="E67" s="555"/>
    </row>
    <row r="68" spans="1:5" s="229" customFormat="1" ht="16.5" customHeight="1" x14ac:dyDescent="0.25">
      <c r="A68" s="496"/>
      <c r="B68" s="308" t="s">
        <v>118</v>
      </c>
      <c r="C68" s="303"/>
      <c r="D68" s="303"/>
      <c r="E68" s="554"/>
    </row>
    <row r="69" spans="1:5" s="287" customFormat="1" ht="16.5" customHeight="1" x14ac:dyDescent="0.25">
      <c r="A69" s="291"/>
      <c r="B69" s="289" t="s">
        <v>645</v>
      </c>
      <c r="C69" s="490" t="s">
        <v>649</v>
      </c>
      <c r="D69" s="490" t="s">
        <v>1143</v>
      </c>
      <c r="E69" s="555"/>
    </row>
    <row r="70" spans="1:5" ht="20.25" customHeight="1" x14ac:dyDescent="0.25">
      <c r="A70" s="313"/>
      <c r="B70" s="306" t="s">
        <v>678</v>
      </c>
      <c r="C70" s="280" t="s">
        <v>675</v>
      </c>
      <c r="D70" s="280" t="s">
        <v>1092</v>
      </c>
    </row>
    <row r="71" spans="1:5" s="309" customFormat="1" ht="20.25" customHeight="1" x14ac:dyDescent="0.25">
      <c r="A71" s="313"/>
      <c r="B71" s="306"/>
      <c r="C71" s="311" t="s">
        <v>777</v>
      </c>
      <c r="D71" s="301" t="s">
        <v>453</v>
      </c>
      <c r="E71" s="495"/>
    </row>
    <row r="72" spans="1:5" ht="21" customHeight="1" x14ac:dyDescent="0.25">
      <c r="A72" s="313"/>
      <c r="B72" s="306"/>
      <c r="C72" s="47" t="s">
        <v>676</v>
      </c>
      <c r="D72" s="47" t="s">
        <v>1092</v>
      </c>
    </row>
    <row r="73" spans="1:5" ht="36" customHeight="1" x14ac:dyDescent="0.25">
      <c r="A73" s="313"/>
      <c r="B73" s="306"/>
      <c r="C73" s="280" t="s">
        <v>677</v>
      </c>
      <c r="D73" s="280" t="s">
        <v>1144</v>
      </c>
    </row>
    <row r="74" spans="1:5" s="309" customFormat="1" ht="25.5" customHeight="1" x14ac:dyDescent="0.25">
      <c r="A74" s="313"/>
      <c r="B74" s="306"/>
      <c r="C74" s="311" t="s">
        <v>778</v>
      </c>
      <c r="D74" s="301" t="s">
        <v>1145</v>
      </c>
      <c r="E74" s="495"/>
    </row>
    <row r="75" spans="1:5" ht="22.5" customHeight="1" x14ac:dyDescent="0.25">
      <c r="A75" s="313"/>
      <c r="B75" s="306" t="s">
        <v>698</v>
      </c>
      <c r="C75" s="280" t="s">
        <v>692</v>
      </c>
      <c r="D75" s="280" t="s">
        <v>1092</v>
      </c>
    </row>
    <row r="76" spans="1:5" ht="24.75" customHeight="1" x14ac:dyDescent="0.25">
      <c r="A76" s="313"/>
      <c r="B76" s="272"/>
      <c r="C76" s="47" t="s">
        <v>693</v>
      </c>
      <c r="D76" s="47" t="s">
        <v>1092</v>
      </c>
    </row>
    <row r="77" spans="1:5" ht="37.5" customHeight="1" x14ac:dyDescent="0.25">
      <c r="A77" s="313"/>
      <c r="B77" s="272"/>
      <c r="C77" s="47" t="s">
        <v>694</v>
      </c>
      <c r="D77" s="47" t="s">
        <v>1051</v>
      </c>
    </row>
    <row r="78" spans="1:5" ht="24" customHeight="1" x14ac:dyDescent="0.25">
      <c r="A78" s="313"/>
      <c r="B78" s="272"/>
      <c r="C78" s="47" t="s">
        <v>695</v>
      </c>
      <c r="D78" s="47" t="s">
        <v>1092</v>
      </c>
    </row>
    <row r="79" spans="1:5" ht="22.5" customHeight="1" x14ac:dyDescent="0.25">
      <c r="A79" s="313"/>
      <c r="B79" s="272"/>
      <c r="C79" s="310" t="s">
        <v>696</v>
      </c>
      <c r="D79" s="310" t="s">
        <v>1092</v>
      </c>
    </row>
    <row r="80" spans="1:5" s="309" customFormat="1" ht="22.5" customHeight="1" x14ac:dyDescent="0.25">
      <c r="A80" s="313"/>
      <c r="B80" s="272"/>
      <c r="C80" s="47" t="s">
        <v>779</v>
      </c>
      <c r="D80" s="489" t="s">
        <v>1092</v>
      </c>
      <c r="E80" s="495"/>
    </row>
    <row r="81" spans="1:5" ht="25.5" customHeight="1" x14ac:dyDescent="0.25">
      <c r="A81" s="313"/>
      <c r="B81" s="312"/>
      <c r="C81" s="26" t="s">
        <v>697</v>
      </c>
      <c r="D81" s="489" t="s">
        <v>1092</v>
      </c>
    </row>
    <row r="82" spans="1:5" s="287" customFormat="1" ht="16.5" customHeight="1" x14ac:dyDescent="0.25">
      <c r="A82" s="291"/>
      <c r="B82" s="288"/>
      <c r="C82" s="26"/>
      <c r="D82" s="26"/>
      <c r="E82" s="555"/>
    </row>
    <row r="83" spans="1:5" s="229" customFormat="1" ht="16.5" customHeight="1" x14ac:dyDescent="0.25">
      <c r="A83" s="496"/>
      <c r="B83" s="308" t="s">
        <v>650</v>
      </c>
      <c r="C83" s="303"/>
      <c r="D83" s="303"/>
      <c r="E83" s="554"/>
    </row>
    <row r="84" spans="1:5" s="287" customFormat="1" ht="16.5" customHeight="1" x14ac:dyDescent="0.25">
      <c r="A84" s="291"/>
      <c r="B84" s="289" t="s">
        <v>645</v>
      </c>
      <c r="C84" s="490" t="s">
        <v>649</v>
      </c>
      <c r="D84" s="490" t="s">
        <v>1146</v>
      </c>
      <c r="E84" s="555"/>
    </row>
    <row r="85" spans="1:5" ht="22.5" customHeight="1" x14ac:dyDescent="0.25">
      <c r="A85" s="313"/>
      <c r="B85" s="272" t="s">
        <v>691</v>
      </c>
      <c r="C85" s="290" t="s">
        <v>760</v>
      </c>
      <c r="D85" s="290" t="s">
        <v>461</v>
      </c>
    </row>
    <row r="86" spans="1:5" s="291" customFormat="1" ht="16.5" customHeight="1" x14ac:dyDescent="0.25">
      <c r="B86" s="292"/>
      <c r="C86" s="293"/>
      <c r="D86" s="293"/>
      <c r="E86" s="491"/>
    </row>
    <row r="87" spans="1:5" s="229" customFormat="1" ht="16.5" customHeight="1" x14ac:dyDescent="0.25">
      <c r="A87" s="496"/>
      <c r="B87" s="308" t="s">
        <v>120</v>
      </c>
      <c r="C87" s="303"/>
      <c r="D87" s="303"/>
      <c r="E87" s="554"/>
    </row>
    <row r="88" spans="1:5" s="287" customFormat="1" ht="16.5" customHeight="1" x14ac:dyDescent="0.25">
      <c r="A88" s="291"/>
      <c r="B88" s="289" t="s">
        <v>645</v>
      </c>
      <c r="C88" s="490" t="s">
        <v>649</v>
      </c>
      <c r="D88" s="490" t="s">
        <v>1147</v>
      </c>
      <c r="E88" s="555"/>
    </row>
    <row r="89" spans="1:5" ht="20.25" customHeight="1" x14ac:dyDescent="0.25">
      <c r="B89" s="305" t="s">
        <v>663</v>
      </c>
      <c r="C89" s="279" t="s">
        <v>662</v>
      </c>
      <c r="D89" s="279" t="s">
        <v>1147</v>
      </c>
      <c r="E89" s="556"/>
    </row>
    <row r="90" spans="1:5" ht="24" customHeight="1" x14ac:dyDescent="0.25">
      <c r="A90" s="313"/>
      <c r="B90" s="306" t="s">
        <v>756</v>
      </c>
      <c r="C90" s="280" t="s">
        <v>757</v>
      </c>
      <c r="D90" s="280" t="s">
        <v>453</v>
      </c>
    </row>
    <row r="91" spans="1:5" ht="21" customHeight="1" x14ac:dyDescent="0.25">
      <c r="A91" s="313"/>
      <c r="B91" s="306"/>
      <c r="C91" s="280" t="s">
        <v>758</v>
      </c>
      <c r="D91" s="280" t="s">
        <v>453</v>
      </c>
    </row>
    <row r="92" spans="1:5" ht="27" customHeight="1" x14ac:dyDescent="0.25">
      <c r="A92" s="313"/>
      <c r="B92" s="306" t="s">
        <v>742</v>
      </c>
      <c r="C92" s="280" t="s">
        <v>743</v>
      </c>
      <c r="D92" s="280" t="s">
        <v>921</v>
      </c>
    </row>
    <row r="93" spans="1:5" ht="24" customHeight="1" x14ac:dyDescent="0.25">
      <c r="A93" s="313"/>
      <c r="B93" s="306" t="s">
        <v>748</v>
      </c>
      <c r="C93" s="280" t="s">
        <v>749</v>
      </c>
      <c r="D93" s="280" t="s">
        <v>1147</v>
      </c>
    </row>
    <row r="94" spans="1:5" ht="26.25" customHeight="1" x14ac:dyDescent="0.25">
      <c r="A94" s="313"/>
      <c r="B94" s="306"/>
      <c r="C94" s="47" t="s">
        <v>750</v>
      </c>
      <c r="D94" s="47" t="s">
        <v>1147</v>
      </c>
    </row>
    <row r="95" spans="1:5" ht="35.25" customHeight="1" x14ac:dyDescent="0.25">
      <c r="A95" s="313"/>
      <c r="B95" s="306" t="s">
        <v>753</v>
      </c>
      <c r="C95" s="280" t="s">
        <v>751</v>
      </c>
      <c r="D95" s="280" t="s">
        <v>797</v>
      </c>
    </row>
    <row r="96" spans="1:5" ht="34.5" customHeight="1" x14ac:dyDescent="0.25">
      <c r="A96" s="313"/>
      <c r="B96" s="272"/>
      <c r="C96" s="280" t="s">
        <v>752</v>
      </c>
      <c r="D96" s="280" t="s">
        <v>923</v>
      </c>
    </row>
    <row r="97" spans="1:5" ht="54.75" customHeight="1" x14ac:dyDescent="0.25">
      <c r="A97" s="313"/>
      <c r="B97" s="306" t="s">
        <v>691</v>
      </c>
      <c r="C97" s="280" t="s">
        <v>744</v>
      </c>
      <c r="D97" s="280" t="s">
        <v>1148</v>
      </c>
    </row>
    <row r="98" spans="1:5" ht="41.25" customHeight="1" x14ac:dyDescent="0.25">
      <c r="A98" s="313"/>
      <c r="B98" s="306"/>
      <c r="C98" s="47" t="s">
        <v>745</v>
      </c>
      <c r="D98" s="47" t="s">
        <v>924</v>
      </c>
    </row>
    <row r="99" spans="1:5" ht="37.5" customHeight="1" x14ac:dyDescent="0.25">
      <c r="A99" s="313"/>
      <c r="B99" s="306"/>
      <c r="C99" s="47" t="s">
        <v>746</v>
      </c>
      <c r="D99" s="47" t="s">
        <v>458</v>
      </c>
    </row>
    <row r="100" spans="1:5" ht="33.75" customHeight="1" x14ac:dyDescent="0.25">
      <c r="A100" s="313"/>
      <c r="B100" s="272"/>
      <c r="C100" s="290" t="s">
        <v>747</v>
      </c>
      <c r="D100" s="290" t="s">
        <v>922</v>
      </c>
    </row>
    <row r="101" spans="1:5" s="291" customFormat="1" ht="16.5" customHeight="1" x14ac:dyDescent="0.25">
      <c r="B101" s="292"/>
      <c r="C101" s="293"/>
      <c r="D101" s="293"/>
      <c r="E101" s="491"/>
    </row>
    <row r="102" spans="1:5" s="229" customFormat="1" ht="16.5" customHeight="1" x14ac:dyDescent="0.25">
      <c r="A102" s="496"/>
      <c r="B102" s="308" t="s">
        <v>651</v>
      </c>
      <c r="C102" s="303"/>
      <c r="D102" s="303"/>
      <c r="E102" s="554"/>
    </row>
    <row r="103" spans="1:5" s="287" customFormat="1" ht="16.5" customHeight="1" x14ac:dyDescent="0.25">
      <c r="A103" s="291"/>
      <c r="B103" s="289" t="s">
        <v>645</v>
      </c>
      <c r="C103" s="490" t="s">
        <v>649</v>
      </c>
      <c r="D103" s="490" t="s">
        <v>1149</v>
      </c>
      <c r="E103" s="555"/>
    </row>
    <row r="104" spans="1:5" s="287" customFormat="1" ht="16.5" customHeight="1" x14ac:dyDescent="0.25">
      <c r="A104" s="291"/>
      <c r="B104" s="289" t="s">
        <v>652</v>
      </c>
      <c r="C104" s="73" t="s">
        <v>653</v>
      </c>
      <c r="D104" s="280" t="s">
        <v>1150</v>
      </c>
      <c r="E104" s="555"/>
    </row>
    <row r="105" spans="1:5" s="287" customFormat="1" ht="16.5" customHeight="1" x14ac:dyDescent="0.25">
      <c r="A105" s="291"/>
      <c r="B105" s="289"/>
      <c r="C105" s="72" t="s">
        <v>654</v>
      </c>
      <c r="D105" s="47" t="s">
        <v>1151</v>
      </c>
      <c r="E105" s="555"/>
    </row>
    <row r="106" spans="1:5" s="287" customFormat="1" ht="21" customHeight="1" x14ac:dyDescent="0.25">
      <c r="A106" s="291"/>
      <c r="B106" s="289"/>
      <c r="C106" s="73" t="s">
        <v>780</v>
      </c>
      <c r="D106" s="559" t="s">
        <v>1100</v>
      </c>
      <c r="E106" s="555"/>
    </row>
    <row r="107" spans="1:5" s="287" customFormat="1" ht="64.5" customHeight="1" x14ac:dyDescent="0.25">
      <c r="A107" s="291"/>
      <c r="B107" s="289"/>
      <c r="C107" s="73" t="s">
        <v>655</v>
      </c>
      <c r="D107" s="280" t="s">
        <v>1082</v>
      </c>
      <c r="E107" s="555"/>
    </row>
    <row r="108" spans="1:5" s="287" customFormat="1" ht="30.75" customHeight="1" x14ac:dyDescent="0.25">
      <c r="A108" s="291"/>
      <c r="B108" s="289"/>
      <c r="C108" s="73"/>
      <c r="D108" s="570" t="s">
        <v>1081</v>
      </c>
      <c r="E108" s="555"/>
    </row>
    <row r="109" spans="1:5" ht="34.5" customHeight="1" x14ac:dyDescent="0.25">
      <c r="B109" s="305" t="s">
        <v>661</v>
      </c>
      <c r="C109" s="279" t="s">
        <v>659</v>
      </c>
      <c r="D109" s="280" t="s">
        <v>1152</v>
      </c>
      <c r="E109" s="555"/>
    </row>
    <row r="110" spans="1:5" ht="33.75" customHeight="1" x14ac:dyDescent="0.25">
      <c r="B110" s="305"/>
      <c r="C110" s="279" t="s">
        <v>660</v>
      </c>
      <c r="D110" s="279" t="s">
        <v>1152</v>
      </c>
      <c r="E110" s="555"/>
    </row>
    <row r="111" spans="1:5" ht="52.5" customHeight="1" x14ac:dyDescent="0.25">
      <c r="A111" s="313"/>
      <c r="B111" s="306" t="s">
        <v>674</v>
      </c>
      <c r="C111" s="280" t="s">
        <v>670</v>
      </c>
      <c r="D111" s="280" t="s">
        <v>1153</v>
      </c>
      <c r="E111" s="553"/>
    </row>
    <row r="112" spans="1:5" ht="22.5" customHeight="1" x14ac:dyDescent="0.25">
      <c r="A112" s="313"/>
      <c r="B112" s="272"/>
      <c r="C112" s="47" t="s">
        <v>671</v>
      </c>
      <c r="D112" s="47" t="s">
        <v>1154</v>
      </c>
    </row>
    <row r="113" spans="1:5" ht="21" customHeight="1" x14ac:dyDescent="0.25">
      <c r="A113" s="313"/>
      <c r="B113" s="272"/>
      <c r="C113" s="47" t="s">
        <v>672</v>
      </c>
      <c r="D113" s="47" t="s">
        <v>1154</v>
      </c>
    </row>
    <row r="114" spans="1:5" ht="18.75" customHeight="1" x14ac:dyDescent="0.25">
      <c r="A114" s="313"/>
      <c r="B114" s="272"/>
      <c r="C114" s="290" t="s">
        <v>673</v>
      </c>
      <c r="D114" s="290" t="s">
        <v>1154</v>
      </c>
    </row>
    <row r="115" spans="1:5" s="291" customFormat="1" ht="16.5" customHeight="1" x14ac:dyDescent="0.25">
      <c r="B115" s="292"/>
      <c r="C115" s="293"/>
      <c r="D115" s="293"/>
      <c r="E115" s="491"/>
    </row>
    <row r="116" spans="1:5" s="229" customFormat="1" ht="16.5" customHeight="1" x14ac:dyDescent="0.25">
      <c r="A116" s="496"/>
      <c r="B116" s="308" t="s">
        <v>114</v>
      </c>
      <c r="C116" s="303"/>
      <c r="D116" s="303"/>
      <c r="E116" s="557"/>
    </row>
    <row r="117" spans="1:5" s="287" customFormat="1" ht="52.5" customHeight="1" x14ac:dyDescent="0.25">
      <c r="A117" s="291"/>
      <c r="B117" s="289" t="s">
        <v>645</v>
      </c>
      <c r="C117" s="490" t="s">
        <v>649</v>
      </c>
      <c r="D117" s="497" t="s">
        <v>1155</v>
      </c>
      <c r="E117" s="555"/>
    </row>
    <row r="118" spans="1:5" ht="53.25" customHeight="1" x14ac:dyDescent="0.25">
      <c r="B118" s="305" t="s">
        <v>668</v>
      </c>
      <c r="C118" s="279" t="s">
        <v>665</v>
      </c>
      <c r="D118" s="588" t="s">
        <v>1084</v>
      </c>
    </row>
    <row r="119" spans="1:5" ht="22.5" customHeight="1" x14ac:dyDescent="0.25">
      <c r="B119" s="305"/>
      <c r="C119" s="40" t="s">
        <v>666</v>
      </c>
      <c r="D119" s="40" t="s">
        <v>1091</v>
      </c>
    </row>
    <row r="120" spans="1:5" ht="20.25" customHeight="1" x14ac:dyDescent="0.25">
      <c r="B120" s="305"/>
      <c r="C120" s="279" t="s">
        <v>667</v>
      </c>
      <c r="D120" s="279" t="s">
        <v>1091</v>
      </c>
    </row>
    <row r="121" spans="1:5" ht="21" customHeight="1" x14ac:dyDescent="0.25">
      <c r="A121" s="313"/>
      <c r="B121" s="306" t="s">
        <v>669</v>
      </c>
      <c r="C121" s="280" t="s">
        <v>664</v>
      </c>
      <c r="D121" s="280" t="s">
        <v>1091</v>
      </c>
    </row>
    <row r="122" spans="1:5" ht="50.25" customHeight="1" x14ac:dyDescent="0.25">
      <c r="A122" s="313"/>
      <c r="B122" s="306" t="s">
        <v>691</v>
      </c>
      <c r="C122" s="280" t="s">
        <v>759</v>
      </c>
      <c r="D122" s="280" t="s">
        <v>460</v>
      </c>
    </row>
    <row r="123" spans="1:5" ht="37.5" customHeight="1" x14ac:dyDescent="0.25">
      <c r="A123" s="313"/>
      <c r="B123" s="306" t="s">
        <v>755</v>
      </c>
      <c r="C123" s="280" t="s">
        <v>754</v>
      </c>
      <c r="D123" s="280" t="s">
        <v>459</v>
      </c>
    </row>
    <row r="124" spans="1:5" ht="26.25" customHeight="1" x14ac:dyDescent="0.25">
      <c r="A124" s="313"/>
      <c r="B124" s="306" t="s">
        <v>762</v>
      </c>
      <c r="C124" s="290" t="s">
        <v>761</v>
      </c>
      <c r="D124" s="290" t="s">
        <v>460</v>
      </c>
    </row>
    <row r="125" spans="1:5" s="291" customFormat="1" ht="16.5" customHeight="1" x14ac:dyDescent="0.25">
      <c r="B125" s="292"/>
      <c r="C125" s="293"/>
      <c r="D125" s="293"/>
      <c r="E125" s="491"/>
    </row>
    <row r="126" spans="1:5" s="229" customFormat="1" ht="16.5" customHeight="1" x14ac:dyDescent="0.25">
      <c r="A126" s="496"/>
      <c r="B126" s="308" t="s">
        <v>122</v>
      </c>
      <c r="C126" s="303"/>
      <c r="D126" s="303"/>
      <c r="E126" s="554"/>
    </row>
    <row r="127" spans="1:5" s="287" customFormat="1" ht="16.5" customHeight="1" x14ac:dyDescent="0.25">
      <c r="A127" s="291"/>
      <c r="B127" s="289" t="s">
        <v>645</v>
      </c>
      <c r="C127" s="490" t="s">
        <v>649</v>
      </c>
      <c r="D127" s="490" t="s">
        <v>1156</v>
      </c>
      <c r="E127" s="555"/>
    </row>
    <row r="128" spans="1:5" ht="20.25" customHeight="1" x14ac:dyDescent="0.25">
      <c r="A128" s="313"/>
      <c r="B128" s="306" t="s">
        <v>734</v>
      </c>
      <c r="C128" s="280" t="s">
        <v>735</v>
      </c>
      <c r="D128" s="280" t="s">
        <v>1091</v>
      </c>
    </row>
    <row r="129" spans="1:5" ht="36" customHeight="1" x14ac:dyDescent="0.25">
      <c r="A129" s="313"/>
      <c r="B129" s="306" t="s">
        <v>736</v>
      </c>
      <c r="C129" s="280" t="s">
        <v>737</v>
      </c>
      <c r="D129" s="280" t="s">
        <v>775</v>
      </c>
    </row>
    <row r="130" spans="1:5" ht="36" customHeight="1" x14ac:dyDescent="0.25">
      <c r="A130" s="313"/>
      <c r="B130" s="306" t="s">
        <v>738</v>
      </c>
      <c r="C130" s="280" t="s">
        <v>739</v>
      </c>
      <c r="D130" s="280" t="s">
        <v>776</v>
      </c>
    </row>
    <row r="131" spans="1:5" ht="22.5" customHeight="1" x14ac:dyDescent="0.25">
      <c r="A131" s="313"/>
      <c r="B131" s="306" t="s">
        <v>740</v>
      </c>
      <c r="C131" s="290" t="s">
        <v>741</v>
      </c>
      <c r="D131" s="290" t="s">
        <v>1156</v>
      </c>
    </row>
    <row r="132" spans="1:5" s="291" customFormat="1" ht="16.5" customHeight="1" x14ac:dyDescent="0.25">
      <c r="B132" s="292"/>
      <c r="C132" s="293"/>
      <c r="D132" s="293"/>
      <c r="E132" s="491"/>
    </row>
    <row r="133" spans="1:5" s="229" customFormat="1" ht="16.5" customHeight="1" x14ac:dyDescent="0.25">
      <c r="A133" s="496"/>
      <c r="B133" s="308" t="s">
        <v>123</v>
      </c>
      <c r="C133" s="303"/>
      <c r="D133" s="303"/>
      <c r="E133" s="554"/>
    </row>
    <row r="134" spans="1:5" s="287" customFormat="1" ht="16.5" customHeight="1" x14ac:dyDescent="0.25">
      <c r="A134" s="291"/>
      <c r="B134" s="289" t="s">
        <v>645</v>
      </c>
      <c r="C134" s="490" t="s">
        <v>649</v>
      </c>
      <c r="D134" s="497" t="s">
        <v>1141</v>
      </c>
      <c r="E134" s="555"/>
    </row>
    <row r="135" spans="1:5" ht="24" customHeight="1" x14ac:dyDescent="0.25">
      <c r="A135" s="313"/>
      <c r="B135" s="306" t="s">
        <v>726</v>
      </c>
      <c r="C135" s="280" t="s">
        <v>716</v>
      </c>
      <c r="D135" s="280" t="s">
        <v>1157</v>
      </c>
    </row>
    <row r="136" spans="1:5" ht="26.25" customHeight="1" x14ac:dyDescent="0.25">
      <c r="A136" s="313"/>
      <c r="B136" s="306"/>
      <c r="C136" s="47" t="s">
        <v>717</v>
      </c>
      <c r="D136" s="47" t="s">
        <v>1157</v>
      </c>
    </row>
    <row r="137" spans="1:5" ht="22.5" customHeight="1" x14ac:dyDescent="0.25">
      <c r="A137" s="313"/>
      <c r="B137" s="306"/>
      <c r="C137" s="47" t="s">
        <v>718</v>
      </c>
      <c r="D137" s="47" t="s">
        <v>1157</v>
      </c>
    </row>
    <row r="138" spans="1:5" ht="95.25" customHeight="1" x14ac:dyDescent="0.25">
      <c r="A138" s="313"/>
      <c r="B138" s="306"/>
      <c r="C138" s="47" t="s">
        <v>719</v>
      </c>
      <c r="D138" s="108" t="s">
        <v>457</v>
      </c>
    </row>
    <row r="139" spans="1:5" ht="24" customHeight="1" x14ac:dyDescent="0.25">
      <c r="A139" s="313"/>
      <c r="B139" s="272"/>
      <c r="C139" s="47" t="s">
        <v>720</v>
      </c>
      <c r="D139" s="47" t="s">
        <v>1157</v>
      </c>
    </row>
    <row r="140" spans="1:5" ht="24" customHeight="1" x14ac:dyDescent="0.25">
      <c r="A140" s="313"/>
      <c r="B140" s="272"/>
      <c r="C140" s="47" t="s">
        <v>721</v>
      </c>
      <c r="D140" s="47" t="s">
        <v>1157</v>
      </c>
    </row>
    <row r="141" spans="1:5" ht="34.5" customHeight="1" x14ac:dyDescent="0.25">
      <c r="A141" s="313"/>
      <c r="B141" s="272"/>
      <c r="C141" s="47" t="s">
        <v>722</v>
      </c>
      <c r="D141" s="47" t="s">
        <v>1158</v>
      </c>
    </row>
    <row r="142" spans="1:5" ht="26.25" customHeight="1" x14ac:dyDescent="0.25">
      <c r="A142" s="313"/>
      <c r="B142" s="272"/>
      <c r="C142" s="47" t="s">
        <v>723</v>
      </c>
      <c r="D142" s="47" t="s">
        <v>1157</v>
      </c>
    </row>
    <row r="143" spans="1:5" ht="22.5" customHeight="1" x14ac:dyDescent="0.25">
      <c r="A143" s="313"/>
      <c r="B143" s="272"/>
      <c r="C143" s="47" t="s">
        <v>724</v>
      </c>
      <c r="D143" s="47" t="s">
        <v>1090</v>
      </c>
    </row>
    <row r="144" spans="1:5" ht="22.5" customHeight="1" x14ac:dyDescent="0.25">
      <c r="A144" s="313"/>
      <c r="B144" s="272"/>
      <c r="C144" s="290" t="s">
        <v>725</v>
      </c>
      <c r="D144" s="290" t="s">
        <v>1090</v>
      </c>
    </row>
    <row r="145" spans="1:6" s="291" customFormat="1" ht="16.5" customHeight="1" x14ac:dyDescent="0.25">
      <c r="B145" s="292"/>
      <c r="C145" s="293"/>
      <c r="D145" s="293"/>
      <c r="E145" s="491"/>
    </row>
    <row r="146" spans="1:6" s="229" customFormat="1" ht="16.5" customHeight="1" x14ac:dyDescent="0.25">
      <c r="A146" s="496"/>
      <c r="B146" s="308" t="s">
        <v>124</v>
      </c>
      <c r="C146" s="303"/>
      <c r="D146" s="303"/>
      <c r="E146" s="554"/>
    </row>
    <row r="147" spans="1:6" s="287" customFormat="1" ht="16.5" customHeight="1" x14ac:dyDescent="0.25">
      <c r="A147" s="291"/>
      <c r="B147" s="289" t="s">
        <v>645</v>
      </c>
      <c r="C147" s="490" t="s">
        <v>649</v>
      </c>
      <c r="D147" s="490" t="s">
        <v>1159</v>
      </c>
      <c r="E147" s="555"/>
    </row>
    <row r="148" spans="1:6" s="277" customFormat="1" ht="25.5" customHeight="1" x14ac:dyDescent="0.25">
      <c r="A148" s="267"/>
      <c r="B148" s="306" t="s">
        <v>658</v>
      </c>
      <c r="C148" s="280" t="s">
        <v>656</v>
      </c>
      <c r="D148" s="280" t="s">
        <v>451</v>
      </c>
      <c r="E148" s="555"/>
    </row>
    <row r="149" spans="1:6" s="277" customFormat="1" ht="22.5" customHeight="1" x14ac:dyDescent="0.25">
      <c r="A149" s="267"/>
      <c r="B149" s="306"/>
      <c r="C149" s="280" t="s">
        <v>657</v>
      </c>
      <c r="D149" s="280" t="s">
        <v>452</v>
      </c>
      <c r="E149" s="555"/>
    </row>
    <row r="150" spans="1:6" ht="21.75" customHeight="1" x14ac:dyDescent="0.25">
      <c r="A150" s="313"/>
      <c r="B150" s="306" t="s">
        <v>715</v>
      </c>
      <c r="C150" s="280" t="s">
        <v>712</v>
      </c>
      <c r="D150" s="280" t="s">
        <v>1089</v>
      </c>
    </row>
    <row r="151" spans="1:6" ht="65.25" customHeight="1" x14ac:dyDescent="0.25">
      <c r="A151" s="313"/>
      <c r="B151" s="306"/>
      <c r="C151" s="47" t="s">
        <v>713</v>
      </c>
      <c r="D151" s="47" t="s">
        <v>927</v>
      </c>
    </row>
    <row r="152" spans="1:6" ht="18.75" customHeight="1" x14ac:dyDescent="0.25">
      <c r="A152" s="313"/>
      <c r="B152" s="306"/>
      <c r="C152" s="280" t="s">
        <v>714</v>
      </c>
      <c r="D152" s="280" t="s">
        <v>1089</v>
      </c>
    </row>
    <row r="153" spans="1:6" ht="66" customHeight="1" x14ac:dyDescent="0.25">
      <c r="A153" s="313"/>
      <c r="B153" s="306" t="s">
        <v>711</v>
      </c>
      <c r="C153" s="280" t="s">
        <v>709</v>
      </c>
      <c r="D153" s="280" t="s">
        <v>456</v>
      </c>
    </row>
    <row r="154" spans="1:6" ht="21" customHeight="1" x14ac:dyDescent="0.25">
      <c r="A154" s="313"/>
      <c r="B154" s="306" t="s">
        <v>691</v>
      </c>
      <c r="C154" s="280" t="s">
        <v>710</v>
      </c>
      <c r="D154" s="301" t="s">
        <v>926</v>
      </c>
    </row>
    <row r="155" spans="1:6" ht="39" customHeight="1" x14ac:dyDescent="0.25">
      <c r="A155" s="313"/>
      <c r="B155" s="306" t="s">
        <v>730</v>
      </c>
      <c r="C155" s="280" t="s">
        <v>727</v>
      </c>
      <c r="D155" s="280" t="s">
        <v>834</v>
      </c>
      <c r="F155" s="121"/>
    </row>
    <row r="156" spans="1:6" ht="144.75" customHeight="1" x14ac:dyDescent="0.25">
      <c r="A156" s="313"/>
      <c r="B156" s="306"/>
      <c r="C156" s="47" t="s">
        <v>728</v>
      </c>
      <c r="D156" s="47" t="s">
        <v>1160</v>
      </c>
      <c r="E156" s="553"/>
    </row>
    <row r="157" spans="1:6" ht="113.25" customHeight="1" x14ac:dyDescent="0.25">
      <c r="A157" s="313"/>
      <c r="B157" s="306"/>
      <c r="C157" s="280" t="s">
        <v>729</v>
      </c>
      <c r="D157" s="280" t="s">
        <v>1053</v>
      </c>
    </row>
    <row r="158" spans="1:6" ht="37.5" customHeight="1" x14ac:dyDescent="0.25">
      <c r="A158" s="313"/>
      <c r="B158" s="306" t="s">
        <v>733</v>
      </c>
      <c r="C158" s="280" t="s">
        <v>731</v>
      </c>
      <c r="D158" s="280" t="s">
        <v>1088</v>
      </c>
    </row>
    <row r="159" spans="1:6" ht="33" customHeight="1" x14ac:dyDescent="0.25">
      <c r="A159" s="313"/>
      <c r="B159" s="272"/>
      <c r="C159" s="290" t="s">
        <v>732</v>
      </c>
      <c r="D159" s="290" t="s">
        <v>925</v>
      </c>
    </row>
    <row r="160" spans="1:6" s="291" customFormat="1" ht="16.5" customHeight="1" x14ac:dyDescent="0.25">
      <c r="B160" s="292"/>
      <c r="C160" s="293"/>
      <c r="D160" s="293"/>
      <c r="E160" s="491"/>
    </row>
    <row r="161" spans="1:5" s="229" customFormat="1" ht="16.5" customHeight="1" x14ac:dyDescent="0.25">
      <c r="A161" s="496"/>
      <c r="B161" s="308" t="s">
        <v>125</v>
      </c>
      <c r="C161" s="303"/>
      <c r="D161" s="303"/>
      <c r="E161" s="554"/>
    </row>
    <row r="162" spans="1:5" s="287" customFormat="1" ht="16.5" customHeight="1" x14ac:dyDescent="0.25">
      <c r="A162" s="291"/>
      <c r="B162" s="289" t="s">
        <v>645</v>
      </c>
      <c r="C162" s="490" t="s">
        <v>649</v>
      </c>
      <c r="D162" s="490" t="s">
        <v>1161</v>
      </c>
      <c r="E162" s="555"/>
    </row>
    <row r="163" spans="1:5" ht="18.75" customHeight="1" x14ac:dyDescent="0.25">
      <c r="A163" s="313"/>
      <c r="B163" s="306" t="s">
        <v>708</v>
      </c>
      <c r="C163" s="280" t="s">
        <v>706</v>
      </c>
      <c r="D163" s="280" t="s">
        <v>453</v>
      </c>
    </row>
    <row r="164" spans="1:5" ht="21" customHeight="1" x14ac:dyDescent="0.25">
      <c r="A164" s="313"/>
      <c r="B164" s="306"/>
      <c r="C164" s="280" t="s">
        <v>707</v>
      </c>
      <c r="D164" s="280" t="s">
        <v>453</v>
      </c>
    </row>
    <row r="165" spans="1:5" s="309" customFormat="1" ht="21" customHeight="1" x14ac:dyDescent="0.25">
      <c r="A165" s="313"/>
      <c r="B165" s="306"/>
      <c r="C165" s="311" t="s">
        <v>781</v>
      </c>
      <c r="D165" s="301" t="s">
        <v>1086</v>
      </c>
      <c r="E165" s="495"/>
    </row>
    <row r="166" spans="1:5" ht="53.25" customHeight="1" x14ac:dyDescent="0.25">
      <c r="A166" s="313"/>
      <c r="B166" s="306" t="s">
        <v>766</v>
      </c>
      <c r="C166" s="280" t="s">
        <v>767</v>
      </c>
      <c r="D166" s="559" t="s">
        <v>1074</v>
      </c>
    </row>
    <row r="167" spans="1:5" ht="24" customHeight="1" x14ac:dyDescent="0.25">
      <c r="A167" s="313"/>
      <c r="B167" s="306"/>
      <c r="C167" s="47" t="s">
        <v>768</v>
      </c>
      <c r="D167" s="47" t="s">
        <v>460</v>
      </c>
    </row>
    <row r="168" spans="1:5" ht="24.75" customHeight="1" x14ac:dyDescent="0.25">
      <c r="A168" s="313"/>
      <c r="B168" s="306"/>
      <c r="C168" s="280" t="s">
        <v>769</v>
      </c>
      <c r="D168" s="280" t="s">
        <v>460</v>
      </c>
    </row>
    <row r="169" spans="1:5" ht="26.25" customHeight="1" x14ac:dyDescent="0.25">
      <c r="A169" s="313"/>
      <c r="B169" s="306" t="s">
        <v>763</v>
      </c>
      <c r="C169" s="298" t="s">
        <v>764</v>
      </c>
      <c r="D169" s="298" t="s">
        <v>453</v>
      </c>
    </row>
    <row r="170" spans="1:5" ht="22.5" customHeight="1" x14ac:dyDescent="0.25">
      <c r="A170" s="313"/>
      <c r="B170" s="272"/>
      <c r="C170" s="498" t="s">
        <v>765</v>
      </c>
      <c r="D170" s="498" t="s">
        <v>453</v>
      </c>
    </row>
    <row r="171" spans="1:5" s="291" customFormat="1" ht="16.5" customHeight="1" x14ac:dyDescent="0.25">
      <c r="B171" s="292"/>
      <c r="C171" s="293"/>
      <c r="D171" s="293"/>
      <c r="E171" s="491"/>
    </row>
    <row r="172" spans="1:5" s="229" customFormat="1" ht="16.5" customHeight="1" x14ac:dyDescent="0.25">
      <c r="A172" s="496"/>
      <c r="B172" s="308" t="s">
        <v>126</v>
      </c>
      <c r="C172" s="303"/>
      <c r="D172" s="303"/>
      <c r="E172" s="554"/>
    </row>
    <row r="173" spans="1:5" s="287" customFormat="1" ht="16.5" customHeight="1" x14ac:dyDescent="0.25">
      <c r="A173" s="291"/>
      <c r="B173" s="289" t="s">
        <v>645</v>
      </c>
      <c r="C173" s="26" t="s">
        <v>649</v>
      </c>
      <c r="D173" s="26" t="s">
        <v>1162</v>
      </c>
      <c r="E173" s="555"/>
    </row>
    <row r="174" spans="1:5" s="291" customFormat="1" ht="16.5" customHeight="1" x14ac:dyDescent="0.25">
      <c r="B174" s="292"/>
      <c r="C174" s="293"/>
      <c r="D174" s="293"/>
      <c r="E174" s="491"/>
    </row>
    <row r="175" spans="1:5" s="229" customFormat="1" ht="16.5" customHeight="1" x14ac:dyDescent="0.25">
      <c r="A175" s="496"/>
      <c r="B175" s="308" t="s">
        <v>127</v>
      </c>
      <c r="C175" s="303"/>
      <c r="D175" s="303"/>
      <c r="E175" s="554"/>
    </row>
    <row r="176" spans="1:5" s="287" customFormat="1" ht="16.5" customHeight="1" x14ac:dyDescent="0.25">
      <c r="A176" s="291"/>
      <c r="B176" s="289" t="s">
        <v>645</v>
      </c>
      <c r="C176" s="490" t="s">
        <v>649</v>
      </c>
      <c r="D176" s="490" t="s">
        <v>1163</v>
      </c>
      <c r="E176" s="555"/>
    </row>
    <row r="177" spans="1:5" ht="72.75" customHeight="1" x14ac:dyDescent="0.25">
      <c r="A177" s="313"/>
      <c r="B177" s="306" t="s">
        <v>705</v>
      </c>
      <c r="C177" s="280" t="s">
        <v>699</v>
      </c>
      <c r="D177" s="280" t="s">
        <v>454</v>
      </c>
    </row>
    <row r="178" spans="1:5" ht="39.75" customHeight="1" x14ac:dyDescent="0.25">
      <c r="A178" s="313"/>
      <c r="B178" s="306"/>
      <c r="C178" s="47" t="s">
        <v>700</v>
      </c>
      <c r="D178" s="47" t="s">
        <v>455</v>
      </c>
    </row>
    <row r="179" spans="1:5" ht="21" customHeight="1" x14ac:dyDescent="0.25">
      <c r="A179" s="313"/>
      <c r="B179" s="306"/>
      <c r="C179" s="47" t="s">
        <v>701</v>
      </c>
      <c r="D179" s="47" t="s">
        <v>1086</v>
      </c>
    </row>
    <row r="180" spans="1:5" ht="20.25" customHeight="1" x14ac:dyDescent="0.25">
      <c r="A180" s="313"/>
      <c r="B180" s="306"/>
      <c r="C180" s="47" t="s">
        <v>702</v>
      </c>
      <c r="D180" s="47" t="s">
        <v>1086</v>
      </c>
    </row>
    <row r="181" spans="1:5" ht="21" customHeight="1" x14ac:dyDescent="0.25">
      <c r="A181" s="313"/>
      <c r="B181" s="306"/>
      <c r="C181" s="47" t="s">
        <v>703</v>
      </c>
      <c r="D181" s="47" t="s">
        <v>1086</v>
      </c>
    </row>
    <row r="182" spans="1:5" ht="21" customHeight="1" x14ac:dyDescent="0.25">
      <c r="A182" s="313"/>
      <c r="B182" s="306" t="s">
        <v>691</v>
      </c>
      <c r="C182" s="290" t="s">
        <v>704</v>
      </c>
      <c r="D182" s="290" t="s">
        <v>1086</v>
      </c>
    </row>
    <row r="183" spans="1:5" s="291" customFormat="1" ht="16.5" customHeight="1" x14ac:dyDescent="0.25">
      <c r="B183" s="292"/>
      <c r="C183" s="293"/>
      <c r="D183" s="293"/>
      <c r="E183" s="491"/>
    </row>
    <row r="184" spans="1:5" s="229" customFormat="1" ht="16.5" customHeight="1" x14ac:dyDescent="0.25">
      <c r="A184" s="496"/>
      <c r="B184" s="308" t="s">
        <v>128</v>
      </c>
      <c r="C184" s="303"/>
      <c r="D184" s="303"/>
      <c r="E184" s="554"/>
    </row>
    <row r="185" spans="1:5" s="287" customFormat="1" ht="16.5" customHeight="1" x14ac:dyDescent="0.25">
      <c r="A185" s="291"/>
      <c r="B185" s="304" t="s">
        <v>645</v>
      </c>
      <c r="C185" s="490" t="s">
        <v>649</v>
      </c>
      <c r="D185" s="490" t="s">
        <v>1164</v>
      </c>
      <c r="E185" s="555"/>
    </row>
    <row r="186" spans="1:5" ht="22.5" customHeight="1" x14ac:dyDescent="0.25">
      <c r="A186" s="313"/>
      <c r="B186" s="306" t="s">
        <v>683</v>
      </c>
      <c r="C186" s="280" t="s">
        <v>679</v>
      </c>
      <c r="D186" s="280" t="s">
        <v>1164</v>
      </c>
    </row>
    <row r="187" spans="1:5" ht="21.75" customHeight="1" x14ac:dyDescent="0.25">
      <c r="A187" s="313"/>
      <c r="B187" s="306"/>
      <c r="C187" s="47" t="s">
        <v>680</v>
      </c>
      <c r="D187" s="47" t="s">
        <v>1164</v>
      </c>
    </row>
    <row r="188" spans="1:5" ht="23.25" customHeight="1" x14ac:dyDescent="0.25">
      <c r="A188" s="313"/>
      <c r="B188" s="306"/>
      <c r="C188" s="47" t="s">
        <v>681</v>
      </c>
      <c r="D188" s="47" t="s">
        <v>1086</v>
      </c>
    </row>
    <row r="189" spans="1:5" ht="20.25" customHeight="1" x14ac:dyDescent="0.25">
      <c r="A189" s="313"/>
      <c r="B189" s="306"/>
      <c r="C189" s="47" t="s">
        <v>682</v>
      </c>
      <c r="D189" s="47" t="s">
        <v>1086</v>
      </c>
    </row>
    <row r="190" spans="1:5" ht="57.75" customHeight="1" x14ac:dyDescent="0.25">
      <c r="A190" s="313"/>
      <c r="B190" s="306"/>
      <c r="C190" s="280" t="s">
        <v>774</v>
      </c>
      <c r="D190" s="280" t="s">
        <v>1087</v>
      </c>
    </row>
    <row r="191" spans="1:5" x14ac:dyDescent="0.25">
      <c r="B191" s="287"/>
    </row>
    <row r="192" spans="1:5" s="282" customFormat="1" x14ac:dyDescent="0.25">
      <c r="A192" s="267"/>
      <c r="B192" s="287"/>
      <c r="C192" s="281"/>
      <c r="D192" s="281"/>
      <c r="E192" s="495"/>
    </row>
    <row r="193" spans="1:4" x14ac:dyDescent="0.25">
      <c r="B193" s="287"/>
    </row>
    <row r="194" spans="1:4" x14ac:dyDescent="0.25">
      <c r="A194" s="313"/>
      <c r="B194" s="307"/>
      <c r="C194" s="26"/>
      <c r="D194" s="26"/>
    </row>
    <row r="199" spans="1:4" x14ac:dyDescent="0.25">
      <c r="A199" s="313"/>
      <c r="B199" s="302"/>
      <c r="C199" s="26"/>
      <c r="D199" s="26"/>
    </row>
    <row r="201" spans="1:4" x14ac:dyDescent="0.25">
      <c r="A201" s="313"/>
      <c r="C201" s="26"/>
      <c r="D201" s="26"/>
    </row>
    <row r="204" spans="1:4" x14ac:dyDescent="0.25">
      <c r="A204" s="313"/>
      <c r="C204" s="26"/>
      <c r="D204" s="26"/>
    </row>
    <row r="208" spans="1:4" x14ac:dyDescent="0.25">
      <c r="A208" s="313"/>
      <c r="B208" s="302"/>
      <c r="C208" s="26"/>
      <c r="D208" s="26"/>
    </row>
    <row r="210" spans="1:5" s="277" customFormat="1" ht="26.25" customHeight="1" x14ac:dyDescent="0.25">
      <c r="A210" s="313"/>
      <c r="B210" s="272"/>
      <c r="C210" s="290"/>
      <c r="D210" s="290"/>
      <c r="E210" s="495"/>
    </row>
    <row r="211" spans="1:5" s="277" customFormat="1" ht="26.25" customHeight="1" x14ac:dyDescent="0.25">
      <c r="A211" s="313"/>
      <c r="B211" s="272"/>
      <c r="C211" s="290"/>
      <c r="D211" s="290"/>
      <c r="E211" s="495"/>
    </row>
    <row r="212" spans="1:5" s="277" customFormat="1" ht="26.25" customHeight="1" x14ac:dyDescent="0.25">
      <c r="A212" s="313"/>
      <c r="B212" s="272"/>
      <c r="C212" s="290"/>
      <c r="D212" s="290"/>
      <c r="E212" s="495"/>
    </row>
    <row r="213" spans="1:5" x14ac:dyDescent="0.25">
      <c r="A213" s="313"/>
      <c r="B213" s="302"/>
      <c r="C213" s="26"/>
      <c r="D213" s="26"/>
    </row>
    <row r="214" spans="1:5" x14ac:dyDescent="0.25">
      <c r="B214" s="294"/>
    </row>
    <row r="215" spans="1:5" x14ac:dyDescent="0.25">
      <c r="A215" s="313"/>
      <c r="B215" s="272"/>
      <c r="C215" s="26"/>
      <c r="D215" s="26"/>
    </row>
  </sheetData>
  <sheetProtection algorithmName="SHA-512" hashValue="k/LJ6muaUTTMT0lmAl9BJ/qBOe0yEd+Qb0GX9UIlOXBWOSoRZA+Dtsk9ucaUWKPVfCX61suZVQjwrK9Eg8M4hA==" saltValue="yu5znAd2jI8xqGV1Y49gtA==" spinCount="100000" sheet="1" objects="1" scenarios="1"/>
  <mergeCells count="8">
    <mergeCell ref="B43:B44"/>
    <mergeCell ref="C43:C44"/>
    <mergeCell ref="B8:C8"/>
    <mergeCell ref="B17:B18"/>
    <mergeCell ref="C17:C18"/>
    <mergeCell ref="B38:B39"/>
    <mergeCell ref="C38:C39"/>
    <mergeCell ref="B10:D11"/>
  </mergeCells>
  <phoneticPr fontId="10" type="noConversion"/>
  <hyperlinks>
    <hyperlink ref="D18" r:id="rId1" xr:uid="{189DD26D-031F-477B-96B2-8824777213AF}"/>
    <hyperlink ref="D39" r:id="rId2" display="https://www.iluka.com/about-iluka/governance" xr:uid="{483DA47A-2194-486F-8B48-2EBC14C8A80C}"/>
    <hyperlink ref="D44" r:id="rId3" xr:uid="{E96516D0-15DD-44CB-BFE9-613238185600}"/>
    <hyperlink ref="D42" r:id="rId4" xr:uid="{6CB9D6A8-AC83-46EC-96EA-6D33359A58E9}"/>
    <hyperlink ref="D3" location="Contents!A1" display="CONTENTS TAB" xr:uid="{489EE2E3-86FD-4A06-B5A7-BA55258E7274}"/>
    <hyperlink ref="D108" r:id="rId5" xr:uid="{CC8C0FE4-81EB-4654-BE22-E8746BA5867C}"/>
  </hyperlinks>
  <pageMargins left="0.7" right="0.7" top="0.75" bottom="0.75" header="0.3" footer="0.3"/>
  <pageSetup paperSize="8" scale="50" fitToHeight="0" orientation="portrait" r:id="rId6"/>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7FB8-AAD5-4E3B-8385-6DC24AD03157}">
  <sheetPr>
    <pageSetUpPr fitToPage="1"/>
  </sheetPr>
  <dimension ref="B1:K20"/>
  <sheetViews>
    <sheetView showGridLines="0" showRowColHeaders="0" zoomScale="80" zoomScaleNormal="80" workbookViewId="0"/>
  </sheetViews>
  <sheetFormatPr defaultColWidth="9.140625" defaultRowHeight="12.75" x14ac:dyDescent="0.25"/>
  <cols>
    <col min="1" max="1" width="3.28515625" style="6" customWidth="1"/>
    <col min="2" max="2" width="23.140625" style="6" customWidth="1"/>
    <col min="3" max="3" width="42" style="6" customWidth="1"/>
    <col min="4" max="4" width="61.42578125" style="7" customWidth="1"/>
    <col min="5" max="5" width="182.140625" style="7" customWidth="1"/>
    <col min="6" max="6" width="93.140625" style="6" customWidth="1"/>
    <col min="7" max="7" width="27.7109375" style="6" customWidth="1"/>
    <col min="8" max="8" width="9.140625" style="6" customWidth="1"/>
    <col min="9" max="16384" width="9.140625" style="6"/>
  </cols>
  <sheetData>
    <row r="1" spans="2:11" ht="18" x14ac:dyDescent="0.25">
      <c r="B1" s="12"/>
    </row>
    <row r="2" spans="2:11" ht="12.75" customHeight="1" x14ac:dyDescent="0.25">
      <c r="B2" s="13"/>
      <c r="E2" s="5" t="s">
        <v>553</v>
      </c>
    </row>
    <row r="3" spans="2:11" ht="12.75" customHeight="1" x14ac:dyDescent="0.25">
      <c r="B3" s="13"/>
      <c r="E3" s="185" t="s">
        <v>32</v>
      </c>
    </row>
    <row r="4" spans="2:11" ht="12.75" customHeight="1" x14ac:dyDescent="0.25">
      <c r="B4" s="13"/>
    </row>
    <row r="5" spans="2:11" ht="12.75" customHeight="1" x14ac:dyDescent="0.25">
      <c r="B5" s="13"/>
    </row>
    <row r="6" spans="2:11" x14ac:dyDescent="0.25">
      <c r="B6" s="13"/>
    </row>
    <row r="7" spans="2:11" x14ac:dyDescent="0.25">
      <c r="B7" s="13"/>
    </row>
    <row r="8" spans="2:11" s="20" customFormat="1" ht="21" x14ac:dyDescent="0.25">
      <c r="B8" s="22" t="s">
        <v>991</v>
      </c>
      <c r="D8" s="16"/>
      <c r="E8" s="16"/>
    </row>
    <row r="9" spans="2:11" s="20" customFormat="1" ht="15" x14ac:dyDescent="0.25">
      <c r="B9" s="19"/>
      <c r="D9" s="16"/>
      <c r="E9" s="16"/>
    </row>
    <row r="10" spans="2:11" s="20" customFormat="1" ht="71.25" customHeight="1" x14ac:dyDescent="0.25">
      <c r="B10" s="596" t="s">
        <v>940</v>
      </c>
      <c r="C10" s="596"/>
      <c r="D10" s="596"/>
      <c r="E10" s="16"/>
      <c r="F10" s="505"/>
      <c r="G10" s="16"/>
      <c r="H10" s="16"/>
      <c r="I10" s="16"/>
      <c r="J10" s="16"/>
      <c r="K10" s="16"/>
    </row>
    <row r="11" spans="2:11" s="20" customFormat="1" ht="15" x14ac:dyDescent="0.25">
      <c r="D11" s="16"/>
      <c r="E11" s="492"/>
      <c r="F11" s="517"/>
    </row>
    <row r="12" spans="2:11" s="21" customFormat="1" ht="15.75" x14ac:dyDescent="0.25">
      <c r="B12" s="162" t="s">
        <v>462</v>
      </c>
      <c r="C12" s="162" t="s">
        <v>463</v>
      </c>
      <c r="D12" s="163" t="s">
        <v>464</v>
      </c>
      <c r="E12" s="163" t="s">
        <v>450</v>
      </c>
      <c r="F12" s="327"/>
    </row>
    <row r="13" spans="2:11" s="514" customFormat="1" ht="204" customHeight="1" x14ac:dyDescent="0.25">
      <c r="B13" s="512" t="s">
        <v>465</v>
      </c>
      <c r="C13" s="513" t="s">
        <v>929</v>
      </c>
      <c r="D13" s="513" t="s">
        <v>930</v>
      </c>
      <c r="E13" s="513" t="s">
        <v>931</v>
      </c>
      <c r="F13" s="518"/>
    </row>
    <row r="14" spans="2:11" s="20" customFormat="1" ht="351" customHeight="1" x14ac:dyDescent="0.25">
      <c r="B14" s="625" t="s">
        <v>466</v>
      </c>
      <c r="C14" s="628" t="s">
        <v>932</v>
      </c>
      <c r="D14" s="17" t="s">
        <v>933</v>
      </c>
      <c r="E14" s="72" t="s">
        <v>989</v>
      </c>
      <c r="F14" s="629"/>
    </row>
    <row r="15" spans="2:11" s="20" customFormat="1" ht="266.25" customHeight="1" x14ac:dyDescent="0.25">
      <c r="B15" s="626"/>
      <c r="C15" s="596"/>
      <c r="D15" s="17" t="s">
        <v>934</v>
      </c>
      <c r="E15" s="72" t="s">
        <v>990</v>
      </c>
      <c r="F15" s="629"/>
    </row>
    <row r="16" spans="2:11" s="20" customFormat="1" ht="135.75" customHeight="1" x14ac:dyDescent="0.25">
      <c r="B16" s="627"/>
      <c r="C16" s="601"/>
      <c r="D16" s="18" t="s">
        <v>988</v>
      </c>
      <c r="E16" s="18" t="s">
        <v>935</v>
      </c>
      <c r="F16" s="629"/>
    </row>
    <row r="17" spans="2:6" s="20" customFormat="1" ht="250.5" customHeight="1" x14ac:dyDescent="0.25">
      <c r="B17" s="515" t="s">
        <v>467</v>
      </c>
      <c r="C17" s="516" t="s">
        <v>936</v>
      </c>
      <c r="D17" s="17" t="s">
        <v>937</v>
      </c>
      <c r="E17" s="17" t="s">
        <v>938</v>
      </c>
      <c r="F17" s="505"/>
    </row>
    <row r="18" spans="2:6" s="20" customFormat="1" ht="264" customHeight="1" x14ac:dyDescent="0.25">
      <c r="B18" s="515" t="s">
        <v>468</v>
      </c>
      <c r="C18" s="516" t="s">
        <v>939</v>
      </c>
      <c r="D18" s="17" t="s">
        <v>987</v>
      </c>
      <c r="E18" s="17" t="s">
        <v>986</v>
      </c>
      <c r="F18" s="505"/>
    </row>
    <row r="19" spans="2:6" x14ac:dyDescent="0.25">
      <c r="B19" s="74" t="s">
        <v>941</v>
      </c>
    </row>
    <row r="20" spans="2:6" x14ac:dyDescent="0.25">
      <c r="B20" s="74" t="s">
        <v>942</v>
      </c>
    </row>
  </sheetData>
  <sheetProtection algorithmName="SHA-512" hashValue="3pT6NdmFivtGBvAn6YOv2sJ1pyC1Fv4uSxBroscdTlzd+05HYfhis674jJJI8sx+h4ZLyUc7VaGWKwt3EtUQKg==" saltValue="FhRxFB8U5IjUk3hLidhY+Q==" spinCount="100000" sheet="1" objects="1" scenarios="1"/>
  <mergeCells count="4">
    <mergeCell ref="B10:D10"/>
    <mergeCell ref="B14:B16"/>
    <mergeCell ref="C14:C16"/>
    <mergeCell ref="F14:F16"/>
  </mergeCells>
  <phoneticPr fontId="10" type="noConversion"/>
  <hyperlinks>
    <hyperlink ref="E3" location="Contents!A1" display="CONTENTS TAB" xr:uid="{B09C9350-0514-4652-96B8-E456050452A5}"/>
  </hyperlinks>
  <pageMargins left="0.7" right="0.7" top="0.75" bottom="0.75" header="0.3" footer="0.3"/>
  <pageSetup paperSize="8" scale="7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7CC-FC28-48A2-90D7-43EE9BD2EBB3}">
  <sheetPr>
    <pageSetUpPr fitToPage="1"/>
  </sheetPr>
  <dimension ref="B1:F35"/>
  <sheetViews>
    <sheetView showGridLines="0" showRowColHeaders="0" zoomScale="80" zoomScaleNormal="80" workbookViewId="0"/>
  </sheetViews>
  <sheetFormatPr defaultColWidth="9.140625" defaultRowHeight="12.75" x14ac:dyDescent="0.25"/>
  <cols>
    <col min="1" max="1" width="3.28515625" style="6" customWidth="1"/>
    <col min="2" max="2" width="32.5703125" style="6" customWidth="1"/>
    <col min="3" max="3" width="68" style="6" customWidth="1"/>
    <col min="4" max="4" width="123.7109375" style="7" customWidth="1"/>
    <col min="5" max="5" width="41.85546875" style="7" customWidth="1"/>
    <col min="6" max="6" width="93.140625" style="6" customWidth="1"/>
    <col min="7" max="7" width="27.7109375" style="6" customWidth="1"/>
    <col min="8" max="8" width="9.140625" style="6" customWidth="1"/>
    <col min="9" max="16384" width="9.140625" style="6"/>
  </cols>
  <sheetData>
    <row r="1" spans="2:6" ht="18" x14ac:dyDescent="0.25">
      <c r="B1" s="12"/>
    </row>
    <row r="2" spans="2:6" ht="12.75" customHeight="1" x14ac:dyDescent="0.25">
      <c r="B2" s="13"/>
      <c r="D2" s="5" t="s">
        <v>553</v>
      </c>
    </row>
    <row r="3" spans="2:6" ht="12.75" customHeight="1" x14ac:dyDescent="0.25">
      <c r="B3" s="13"/>
      <c r="D3" s="185" t="s">
        <v>32</v>
      </c>
    </row>
    <row r="4" spans="2:6" ht="12.75" customHeight="1" x14ac:dyDescent="0.25">
      <c r="B4" s="13"/>
    </row>
    <row r="5" spans="2:6" ht="12.75" customHeight="1" x14ac:dyDescent="0.25">
      <c r="B5" s="13"/>
    </row>
    <row r="6" spans="2:6" x14ac:dyDescent="0.25">
      <c r="B6" s="13"/>
    </row>
    <row r="7" spans="2:6" x14ac:dyDescent="0.25">
      <c r="B7" s="13"/>
    </row>
    <row r="8" spans="2:6" s="20" customFormat="1" ht="21" x14ac:dyDescent="0.25">
      <c r="B8" s="22" t="s">
        <v>958</v>
      </c>
      <c r="D8" s="16"/>
      <c r="E8" s="16"/>
    </row>
    <row r="9" spans="2:6" s="20" customFormat="1" ht="15" x14ac:dyDescent="0.25">
      <c r="B9" s="19"/>
      <c r="D9" s="16"/>
      <c r="E9" s="16"/>
    </row>
    <row r="10" spans="2:6" s="20" customFormat="1" ht="18.75" x14ac:dyDescent="0.25">
      <c r="B10" s="270" t="s">
        <v>943</v>
      </c>
      <c r="D10" s="16"/>
      <c r="E10" s="16"/>
    </row>
    <row r="11" spans="2:6" s="20" customFormat="1" ht="15" x14ac:dyDescent="0.25">
      <c r="D11" s="16"/>
      <c r="E11" s="492"/>
      <c r="F11" s="517"/>
    </row>
    <row r="12" spans="2:6" s="21" customFormat="1" ht="15.75" x14ac:dyDescent="0.25">
      <c r="B12" s="162" t="s">
        <v>953</v>
      </c>
      <c r="C12" s="162" t="s">
        <v>847</v>
      </c>
      <c r="D12" s="163" t="s">
        <v>5</v>
      </c>
      <c r="E12" s="511"/>
      <c r="F12" s="327"/>
    </row>
    <row r="13" spans="2:6" s="20" customFormat="1" ht="153" customHeight="1" x14ac:dyDescent="0.25">
      <c r="B13" s="18" t="s">
        <v>945</v>
      </c>
      <c r="C13" s="18" t="s">
        <v>946</v>
      </c>
      <c r="D13" s="18" t="s">
        <v>947</v>
      </c>
      <c r="E13" s="16"/>
    </row>
    <row r="14" spans="2:6" s="20" customFormat="1" ht="201" customHeight="1" x14ac:dyDescent="0.25">
      <c r="B14" s="17" t="s">
        <v>948</v>
      </c>
      <c r="C14" s="17" t="s">
        <v>949</v>
      </c>
      <c r="D14" s="17" t="s">
        <v>985</v>
      </c>
      <c r="E14" s="16"/>
    </row>
    <row r="15" spans="2:6" s="20" customFormat="1" ht="88.5" customHeight="1" x14ac:dyDescent="0.25">
      <c r="B15" s="32" t="s">
        <v>950</v>
      </c>
      <c r="C15" s="17" t="s">
        <v>951</v>
      </c>
      <c r="D15" s="17" t="s">
        <v>952</v>
      </c>
      <c r="E15" s="16"/>
    </row>
    <row r="18" spans="2:6" s="21" customFormat="1" ht="15.75" x14ac:dyDescent="0.25">
      <c r="B18" s="162" t="s">
        <v>954</v>
      </c>
      <c r="C18" s="162" t="s">
        <v>847</v>
      </c>
      <c r="D18" s="163" t="s">
        <v>5</v>
      </c>
      <c r="E18" s="511"/>
      <c r="F18" s="327"/>
    </row>
    <row r="19" spans="2:6" s="20" customFormat="1" ht="202.5" customHeight="1" x14ac:dyDescent="0.25">
      <c r="B19" s="18" t="s">
        <v>955</v>
      </c>
      <c r="C19" s="18" t="s">
        <v>956</v>
      </c>
      <c r="D19" s="18" t="s">
        <v>957</v>
      </c>
      <c r="E19" s="16"/>
    </row>
    <row r="22" spans="2:6" ht="18.75" x14ac:dyDescent="0.25">
      <c r="B22" s="270" t="s">
        <v>972</v>
      </c>
    </row>
    <row r="24" spans="2:6" s="21" customFormat="1" ht="15.75" x14ac:dyDescent="0.25">
      <c r="B24" s="162" t="s">
        <v>469</v>
      </c>
      <c r="C24" s="162" t="s">
        <v>970</v>
      </c>
      <c r="D24" s="163" t="s">
        <v>131</v>
      </c>
      <c r="E24" s="163" t="s">
        <v>928</v>
      </c>
      <c r="F24" s="327"/>
    </row>
    <row r="25" spans="2:6" s="20" customFormat="1" ht="41.25" customHeight="1" x14ac:dyDescent="0.25">
      <c r="B25" s="18" t="s">
        <v>959</v>
      </c>
      <c r="C25" s="18" t="s">
        <v>960</v>
      </c>
      <c r="D25" s="18" t="s">
        <v>961</v>
      </c>
      <c r="E25" s="18" t="s">
        <v>962</v>
      </c>
    </row>
    <row r="26" spans="2:6" s="20" customFormat="1" ht="46.5" customHeight="1" x14ac:dyDescent="0.25">
      <c r="B26" s="17" t="s">
        <v>944</v>
      </c>
      <c r="C26" s="17" t="s">
        <v>982</v>
      </c>
      <c r="D26" s="17" t="s">
        <v>963</v>
      </c>
      <c r="E26" s="18" t="s">
        <v>962</v>
      </c>
    </row>
    <row r="27" spans="2:6" s="20" customFormat="1" ht="57.75" customHeight="1" x14ac:dyDescent="0.25">
      <c r="B27" s="17" t="s">
        <v>966</v>
      </c>
      <c r="C27" s="17" t="s">
        <v>964</v>
      </c>
      <c r="D27" s="17" t="s">
        <v>965</v>
      </c>
      <c r="E27" s="17" t="s">
        <v>995</v>
      </c>
    </row>
    <row r="28" spans="2:6" s="20" customFormat="1" ht="19.5" customHeight="1" x14ac:dyDescent="0.25">
      <c r="B28" s="32" t="s">
        <v>967</v>
      </c>
      <c r="C28" s="32" t="s">
        <v>968</v>
      </c>
      <c r="D28" s="17" t="s">
        <v>969</v>
      </c>
      <c r="E28" s="17" t="s">
        <v>962</v>
      </c>
    </row>
    <row r="29" spans="2:6" s="20" customFormat="1" ht="15" x14ac:dyDescent="0.25">
      <c r="D29" s="16"/>
      <c r="E29" s="16"/>
    </row>
    <row r="31" spans="2:6" s="21" customFormat="1" ht="15.75" x14ac:dyDescent="0.25">
      <c r="B31" s="162" t="s">
        <v>469</v>
      </c>
      <c r="C31" s="162" t="s">
        <v>971</v>
      </c>
      <c r="D31" s="163" t="s">
        <v>976</v>
      </c>
      <c r="E31" s="519"/>
      <c r="F31" s="327"/>
    </row>
    <row r="32" spans="2:6" s="20" customFormat="1" ht="35.25" customHeight="1" x14ac:dyDescent="0.25">
      <c r="B32" s="18" t="s">
        <v>959</v>
      </c>
      <c r="C32" s="18" t="s">
        <v>973</v>
      </c>
      <c r="D32" s="18" t="s">
        <v>975</v>
      </c>
      <c r="E32" s="326"/>
    </row>
    <row r="33" spans="2:5" s="20" customFormat="1" ht="117.75" customHeight="1" x14ac:dyDescent="0.25">
      <c r="B33" s="17" t="s">
        <v>944</v>
      </c>
      <c r="C33" s="17" t="s">
        <v>974</v>
      </c>
      <c r="D33" s="17" t="s">
        <v>984</v>
      </c>
      <c r="E33" s="326"/>
    </row>
    <row r="34" spans="2:5" s="20" customFormat="1" ht="110.25" customHeight="1" x14ac:dyDescent="0.25">
      <c r="B34" s="17" t="s">
        <v>966</v>
      </c>
      <c r="C34" s="17" t="s">
        <v>983</v>
      </c>
      <c r="D34" s="17" t="s">
        <v>977</v>
      </c>
      <c r="E34" s="326"/>
    </row>
    <row r="35" spans="2:5" s="20" customFormat="1" ht="42" customHeight="1" x14ac:dyDescent="0.25">
      <c r="B35" s="32" t="s">
        <v>967</v>
      </c>
      <c r="C35" s="32" t="s">
        <v>968</v>
      </c>
      <c r="D35" s="17" t="s">
        <v>978</v>
      </c>
      <c r="E35" s="326"/>
    </row>
  </sheetData>
  <sheetProtection algorithmName="SHA-512" hashValue="e6Dv7F1YY1DTvhnyvkM4Qb7iB8FkVSZN+S5Qd8Ixsn92CzVfyw3RdGmEtbVjTcj44Z8gwTUf/iqdQet5B+IAOw==" saltValue="HbVOaA3jy9M0eqN4b2uBEA==" spinCount="100000" sheet="1" objects="1" scenarios="1"/>
  <phoneticPr fontId="10" type="noConversion"/>
  <hyperlinks>
    <hyperlink ref="D3" location="Contents!A1" display="CONTENTS TAB" xr:uid="{668C762E-FF01-4E94-8567-23327BE5337E}"/>
  </hyperlinks>
  <pageMargins left="0.7" right="0.7" top="0.75" bottom="0.75" header="0.3" footer="0.3"/>
  <pageSetup paperSize="8"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E43A-CEBB-448B-BBE5-9DD10AD34B89}">
  <sheetPr>
    <pageSetUpPr fitToPage="1"/>
  </sheetPr>
  <dimension ref="B1:R21"/>
  <sheetViews>
    <sheetView showGridLines="0" showRowColHeaders="0" zoomScale="80" zoomScaleNormal="80" workbookViewId="0"/>
  </sheetViews>
  <sheetFormatPr defaultColWidth="9.140625" defaultRowHeight="12.75" x14ac:dyDescent="0.25"/>
  <cols>
    <col min="1" max="1" width="3.28515625" style="6" customWidth="1"/>
    <col min="2" max="2" width="54.5703125" style="6" customWidth="1"/>
    <col min="3" max="3" width="25.7109375" style="6" customWidth="1"/>
    <col min="4" max="4" width="32.140625" style="6" customWidth="1"/>
    <col min="5" max="5" width="31" style="6" customWidth="1"/>
    <col min="6" max="6" width="32.28515625" style="7" customWidth="1"/>
    <col min="7" max="7" width="29.85546875" style="6" customWidth="1"/>
    <col min="8" max="8" width="31" style="6" customWidth="1"/>
    <col min="9" max="9" width="28.7109375" style="6" customWidth="1"/>
    <col min="10" max="16384" width="9.140625" style="6"/>
  </cols>
  <sheetData>
    <row r="1" spans="2:18" ht="18" x14ac:dyDescent="0.25">
      <c r="B1" s="12"/>
      <c r="C1" s="12"/>
      <c r="D1" s="12"/>
    </row>
    <row r="2" spans="2:18" ht="12.75" customHeight="1" x14ac:dyDescent="0.25">
      <c r="B2" s="13"/>
      <c r="C2" s="13"/>
      <c r="D2" s="5"/>
      <c r="F2" s="5" t="s">
        <v>553</v>
      </c>
      <c r="I2" s="5"/>
    </row>
    <row r="3" spans="2:18" ht="12.75" customHeight="1" x14ac:dyDescent="0.25">
      <c r="B3" s="13"/>
      <c r="C3" s="13"/>
      <c r="D3" s="185"/>
      <c r="F3" s="185" t="s">
        <v>32</v>
      </c>
      <c r="I3" s="185"/>
    </row>
    <row r="4" spans="2:18" ht="12.75" customHeight="1" x14ac:dyDescent="0.25">
      <c r="B4" s="13"/>
      <c r="C4" s="13"/>
      <c r="D4" s="13"/>
    </row>
    <row r="5" spans="2:18" ht="12.75" customHeight="1" x14ac:dyDescent="0.25">
      <c r="B5" s="13"/>
      <c r="C5" s="13"/>
      <c r="D5" s="13"/>
    </row>
    <row r="6" spans="2:18" x14ac:dyDescent="0.25">
      <c r="B6" s="13"/>
      <c r="C6" s="13"/>
      <c r="D6" s="13"/>
    </row>
    <row r="7" spans="2:18" x14ac:dyDescent="0.25">
      <c r="B7" s="13"/>
      <c r="C7" s="13"/>
      <c r="D7" s="13"/>
    </row>
    <row r="8" spans="2:18" s="20" customFormat="1" ht="21" x14ac:dyDescent="0.25">
      <c r="B8" s="22" t="s">
        <v>28</v>
      </c>
      <c r="C8" s="22"/>
      <c r="D8" s="22"/>
      <c r="F8" s="16"/>
    </row>
    <row r="9" spans="2:18" s="20" customFormat="1" ht="15" x14ac:dyDescent="0.25">
      <c r="B9" s="19"/>
      <c r="C9" s="19"/>
      <c r="D9" s="19"/>
      <c r="F9" s="16"/>
    </row>
    <row r="10" spans="2:18" s="225" customFormat="1" ht="15.75" x14ac:dyDescent="0.25">
      <c r="B10" s="219" t="s">
        <v>470</v>
      </c>
      <c r="C10" s="220" t="s">
        <v>471</v>
      </c>
      <c r="D10" s="220">
        <v>2022</v>
      </c>
      <c r="E10" s="220">
        <v>2021</v>
      </c>
      <c r="F10" s="220">
        <v>2020</v>
      </c>
      <c r="G10" s="220">
        <v>2019</v>
      </c>
      <c r="H10" s="220">
        <v>2018</v>
      </c>
      <c r="I10" s="260"/>
      <c r="J10" s="221">
        <v>2018</v>
      </c>
      <c r="K10" s="222"/>
      <c r="L10" s="222"/>
      <c r="M10" s="222"/>
      <c r="N10" s="222"/>
      <c r="O10" s="224"/>
      <c r="P10" s="224"/>
      <c r="Q10" s="224"/>
      <c r="R10" s="224"/>
    </row>
    <row r="11" spans="2:18" s="3" customFormat="1" ht="54.75" customHeight="1" x14ac:dyDescent="0.25">
      <c r="B11" s="316" t="s">
        <v>472</v>
      </c>
      <c r="C11" s="187">
        <v>100</v>
      </c>
      <c r="D11" s="317" t="s">
        <v>785</v>
      </c>
      <c r="E11" s="116" t="s">
        <v>473</v>
      </c>
      <c r="F11" s="116" t="s">
        <v>474</v>
      </c>
      <c r="G11" s="116" t="s">
        <v>475</v>
      </c>
      <c r="H11" s="116" t="s">
        <v>476</v>
      </c>
      <c r="I11" s="261"/>
    </row>
    <row r="12" spans="2:18" s="3" customFormat="1" ht="79.5" customHeight="1" x14ac:dyDescent="0.25">
      <c r="B12" s="290" t="s">
        <v>477</v>
      </c>
      <c r="C12" s="322">
        <v>5</v>
      </c>
      <c r="D12" s="323" t="s">
        <v>569</v>
      </c>
      <c r="E12" s="324" t="s">
        <v>548</v>
      </c>
      <c r="F12" s="324" t="s">
        <v>478</v>
      </c>
      <c r="G12" s="324" t="s">
        <v>479</v>
      </c>
      <c r="H12" s="324" t="s">
        <v>480</v>
      </c>
      <c r="I12" s="261"/>
    </row>
    <row r="13" spans="2:18" x14ac:dyDescent="0.25">
      <c r="C13" s="115"/>
      <c r="D13" s="115"/>
      <c r="I13" s="262"/>
    </row>
    <row r="14" spans="2:18" s="225" customFormat="1" ht="15.75" x14ac:dyDescent="0.25">
      <c r="B14" s="219" t="s">
        <v>481</v>
      </c>
      <c r="C14" s="220" t="s">
        <v>471</v>
      </c>
      <c r="D14" s="220">
        <v>2022</v>
      </c>
      <c r="E14" s="220">
        <v>2021</v>
      </c>
      <c r="F14" s="220">
        <v>2020</v>
      </c>
      <c r="G14" s="220">
        <v>2019</v>
      </c>
      <c r="H14" s="220">
        <v>2018</v>
      </c>
      <c r="I14" s="260"/>
      <c r="J14" s="221">
        <v>2018</v>
      </c>
      <c r="K14" s="222"/>
      <c r="L14" s="222"/>
      <c r="M14" s="222"/>
      <c r="N14" s="222"/>
      <c r="O14" s="224"/>
      <c r="P14" s="224"/>
      <c r="Q14" s="224"/>
      <c r="R14" s="224"/>
    </row>
    <row r="15" spans="2:18" s="3" customFormat="1" ht="54" customHeight="1" x14ac:dyDescent="0.25">
      <c r="B15" s="3" t="s">
        <v>482</v>
      </c>
      <c r="C15" s="189" t="s">
        <v>786</v>
      </c>
      <c r="D15" s="318" t="s">
        <v>787</v>
      </c>
      <c r="E15" s="48" t="s">
        <v>483</v>
      </c>
      <c r="F15" s="48" t="s">
        <v>483</v>
      </c>
      <c r="G15" s="48" t="s">
        <v>483</v>
      </c>
      <c r="H15" s="48" t="s">
        <v>483</v>
      </c>
      <c r="I15" s="263"/>
    </row>
    <row r="16" spans="2:18" s="3" customFormat="1" ht="29.25" customHeight="1" x14ac:dyDescent="0.25">
      <c r="B16" s="42" t="s">
        <v>484</v>
      </c>
      <c r="C16" s="188" t="s">
        <v>485</v>
      </c>
      <c r="D16" s="319" t="s">
        <v>486</v>
      </c>
      <c r="E16" s="226" t="s">
        <v>486</v>
      </c>
      <c r="F16" s="226" t="s">
        <v>487</v>
      </c>
      <c r="G16" s="226" t="s">
        <v>487</v>
      </c>
      <c r="H16" s="117" t="s">
        <v>488</v>
      </c>
      <c r="I16" s="264"/>
    </row>
    <row r="17" spans="2:9" s="154" customFormat="1" ht="49.5" customHeight="1" x14ac:dyDescent="0.25">
      <c r="B17" s="155" t="s">
        <v>489</v>
      </c>
      <c r="C17" s="156" t="s">
        <v>490</v>
      </c>
      <c r="D17" s="320" t="s">
        <v>788</v>
      </c>
      <c r="E17" s="157" t="s">
        <v>789</v>
      </c>
      <c r="F17" s="157" t="s">
        <v>789</v>
      </c>
      <c r="G17" s="157" t="s">
        <v>790</v>
      </c>
      <c r="H17" s="157" t="s">
        <v>791</v>
      </c>
      <c r="I17" s="265"/>
    </row>
    <row r="18" spans="2:9" s="154" customFormat="1" ht="39" customHeight="1" x14ac:dyDescent="0.25">
      <c r="B18" s="155" t="s">
        <v>491</v>
      </c>
      <c r="C18" s="156" t="s">
        <v>492</v>
      </c>
      <c r="D18" s="320" t="s">
        <v>992</v>
      </c>
      <c r="E18" s="156" t="s">
        <v>493</v>
      </c>
      <c r="F18" s="157" t="s">
        <v>493</v>
      </c>
      <c r="G18" s="156" t="s">
        <v>493</v>
      </c>
      <c r="H18" s="156" t="s">
        <v>493</v>
      </c>
      <c r="I18" s="265"/>
    </row>
    <row r="19" spans="2:9" s="154" customFormat="1" ht="46.5" customHeight="1" x14ac:dyDescent="0.25">
      <c r="B19" s="154" t="s">
        <v>494</v>
      </c>
      <c r="C19" s="158" t="s">
        <v>495</v>
      </c>
      <c r="D19" s="321" t="s">
        <v>375</v>
      </c>
      <c r="E19" s="158" t="s">
        <v>375</v>
      </c>
      <c r="F19" s="159" t="s">
        <v>375</v>
      </c>
      <c r="G19" s="158" t="s">
        <v>375</v>
      </c>
      <c r="H19" s="158" t="s">
        <v>375</v>
      </c>
      <c r="I19" s="266"/>
    </row>
    <row r="20" spans="2:9" s="154" customFormat="1" ht="30.75" customHeight="1" x14ac:dyDescent="0.25">
      <c r="B20" s="155" t="s">
        <v>496</v>
      </c>
      <c r="C20" s="156" t="s">
        <v>488</v>
      </c>
      <c r="D20" s="520" t="s">
        <v>487</v>
      </c>
      <c r="E20" s="156" t="s">
        <v>488</v>
      </c>
      <c r="F20" s="156" t="s">
        <v>488</v>
      </c>
      <c r="G20" s="156" t="s">
        <v>488</v>
      </c>
      <c r="H20" s="156" t="s">
        <v>487</v>
      </c>
      <c r="I20" s="265"/>
    </row>
    <row r="21" spans="2:9" s="154" customFormat="1" ht="15" x14ac:dyDescent="0.25">
      <c r="C21" s="158"/>
      <c r="D21" s="158"/>
      <c r="E21" s="158"/>
      <c r="F21" s="159"/>
      <c r="G21" s="158"/>
      <c r="H21" s="158"/>
      <c r="I21" s="158"/>
    </row>
  </sheetData>
  <sheetProtection algorithmName="SHA-512" hashValue="lbJ/X81LlKifsq6vFbXxH8p+qMAHlGlaaQnBTWqgTsThNcSVjdK2z/mzbN5iHsl527VxsANUvOiFRu/xqzlvlg==" saltValue="R2pblDFv4lcAEvT1Nb6u/w==" spinCount="100000" sheet="1" objects="1" scenarios="1"/>
  <phoneticPr fontId="10" type="noConversion"/>
  <hyperlinks>
    <hyperlink ref="F3" location="Contents!A1" display="CONTENTS TAB" xr:uid="{CDC548B7-F75D-45CD-BD94-109735D01AB3}"/>
  </hyperlinks>
  <pageMargins left="0.7" right="0.7" top="0.75" bottom="0.75" header="0.3" footer="0.3"/>
  <pageSetup paperSize="8" scale="8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C04D-8278-42C3-A7E9-EC3E8A50E21E}">
  <sheetPr>
    <pageSetUpPr fitToPage="1"/>
  </sheetPr>
  <dimension ref="B2:E70"/>
  <sheetViews>
    <sheetView showGridLines="0" showRowColHeaders="0" zoomScale="80" zoomScaleNormal="80" workbookViewId="0">
      <selection activeCell="C2" sqref="C2"/>
    </sheetView>
  </sheetViews>
  <sheetFormatPr defaultRowHeight="15" x14ac:dyDescent="0.25"/>
  <cols>
    <col min="1" max="1" width="4.140625" customWidth="1"/>
    <col min="2" max="2" width="64" customWidth="1"/>
    <col min="3" max="3" width="114.42578125" customWidth="1"/>
    <col min="4" max="4" width="28.28515625" customWidth="1"/>
    <col min="5" max="5" width="53" customWidth="1"/>
  </cols>
  <sheetData>
    <row r="2" spans="2:5" x14ac:dyDescent="0.25">
      <c r="C2" s="5" t="s">
        <v>553</v>
      </c>
      <c r="D2" s="5"/>
    </row>
    <row r="3" spans="2:5" x14ac:dyDescent="0.25">
      <c r="C3" s="185" t="s">
        <v>32</v>
      </c>
      <c r="D3" s="185"/>
    </row>
    <row r="8" spans="2:5" ht="21" x14ac:dyDescent="0.25">
      <c r="B8" s="630" t="s">
        <v>30</v>
      </c>
      <c r="C8" s="630"/>
      <c r="E8" s="110"/>
    </row>
    <row r="10" spans="2:5" x14ac:dyDescent="0.25">
      <c r="B10" s="94"/>
      <c r="C10" s="543"/>
    </row>
    <row r="11" spans="2:5" ht="15.75" x14ac:dyDescent="0.25">
      <c r="B11" s="546" t="s">
        <v>497</v>
      </c>
      <c r="C11" s="546" t="s">
        <v>498</v>
      </c>
      <c r="D11" s="547"/>
      <c r="E11" s="70"/>
    </row>
    <row r="12" spans="2:5" ht="39.75" customHeight="1" x14ac:dyDescent="0.25">
      <c r="B12" s="548" t="s">
        <v>1027</v>
      </c>
      <c r="C12" s="548" t="s">
        <v>1028</v>
      </c>
      <c r="D12" s="547"/>
      <c r="E12" s="70"/>
    </row>
    <row r="13" spans="2:5" s="543" customFormat="1" ht="161.25" customHeight="1" x14ac:dyDescent="0.25">
      <c r="B13" s="549" t="s">
        <v>499</v>
      </c>
      <c r="C13" s="549" t="s">
        <v>1029</v>
      </c>
      <c r="D13" s="550"/>
      <c r="E13" s="121"/>
    </row>
    <row r="14" spans="2:5" s="543" customFormat="1" ht="37.5" customHeight="1" x14ac:dyDescent="0.25">
      <c r="B14" s="549" t="s">
        <v>1030</v>
      </c>
      <c r="C14" s="549" t="s">
        <v>1031</v>
      </c>
      <c r="D14" s="550"/>
      <c r="E14" s="121"/>
    </row>
    <row r="15" spans="2:5" s="543" customFormat="1" ht="36" customHeight="1" x14ac:dyDescent="0.25">
      <c r="B15" s="549" t="s">
        <v>1032</v>
      </c>
      <c r="C15" s="549" t="s">
        <v>1033</v>
      </c>
      <c r="D15" s="550"/>
      <c r="E15" s="121"/>
    </row>
    <row r="16" spans="2:5" ht="99" customHeight="1" x14ac:dyDescent="0.25">
      <c r="B16" s="544" t="s">
        <v>1034</v>
      </c>
      <c r="C16" s="427" t="s">
        <v>1070</v>
      </c>
      <c r="D16" s="591"/>
    </row>
    <row r="17" spans="2:5" ht="54" customHeight="1" x14ac:dyDescent="0.25">
      <c r="B17" s="544" t="s">
        <v>500</v>
      </c>
      <c r="C17" s="40" t="s">
        <v>1035</v>
      </c>
    </row>
    <row r="18" spans="2:5" ht="39" customHeight="1" x14ac:dyDescent="0.25">
      <c r="B18" s="544" t="s">
        <v>501</v>
      </c>
      <c r="C18" s="40" t="s">
        <v>502</v>
      </c>
    </row>
    <row r="19" spans="2:5" ht="39" customHeight="1" x14ac:dyDescent="0.25">
      <c r="B19" s="544" t="s">
        <v>1036</v>
      </c>
      <c r="C19" s="40" t="s">
        <v>1037</v>
      </c>
    </row>
    <row r="20" spans="2:5" ht="39.75" customHeight="1" x14ac:dyDescent="0.25">
      <c r="B20" s="544" t="s">
        <v>503</v>
      </c>
      <c r="C20" s="40" t="s">
        <v>504</v>
      </c>
    </row>
    <row r="21" spans="2:5" ht="25.5" customHeight="1" x14ac:dyDescent="0.25">
      <c r="B21" s="544" t="s">
        <v>505</v>
      </c>
      <c r="C21" s="40" t="s">
        <v>506</v>
      </c>
    </row>
    <row r="22" spans="2:5" ht="25.5" customHeight="1" x14ac:dyDescent="0.25">
      <c r="B22" s="544" t="s">
        <v>278</v>
      </c>
      <c r="C22" s="40" t="s">
        <v>1038</v>
      </c>
    </row>
    <row r="23" spans="2:5" ht="36" customHeight="1" x14ac:dyDescent="0.25">
      <c r="B23" s="544" t="s">
        <v>1039</v>
      </c>
      <c r="C23" s="40" t="s">
        <v>1040</v>
      </c>
    </row>
    <row r="24" spans="2:5" ht="69" customHeight="1" x14ac:dyDescent="0.25">
      <c r="B24" s="544" t="s">
        <v>507</v>
      </c>
      <c r="C24" s="40" t="s">
        <v>508</v>
      </c>
      <c r="E24" s="110"/>
    </row>
    <row r="25" spans="2:5" ht="39.75" customHeight="1" x14ac:dyDescent="0.25">
      <c r="B25" s="544" t="s">
        <v>509</v>
      </c>
      <c r="C25" s="40" t="s">
        <v>1041</v>
      </c>
    </row>
    <row r="26" spans="2:5" ht="22.5" customHeight="1" x14ac:dyDescent="0.25">
      <c r="B26" s="544" t="s">
        <v>314</v>
      </c>
      <c r="C26" s="40" t="s">
        <v>1042</v>
      </c>
    </row>
    <row r="27" spans="2:5" ht="52.5" customHeight="1" x14ac:dyDescent="0.25">
      <c r="B27" s="544" t="s">
        <v>122</v>
      </c>
      <c r="C27" s="40" t="s">
        <v>1043</v>
      </c>
    </row>
    <row r="28" spans="2:5" ht="21.75" customHeight="1" x14ac:dyDescent="0.25">
      <c r="B28" s="544" t="s">
        <v>510</v>
      </c>
      <c r="C28" s="40" t="s">
        <v>511</v>
      </c>
    </row>
    <row r="29" spans="2:5" ht="86.25" customHeight="1" x14ac:dyDescent="0.25">
      <c r="B29" s="544" t="s">
        <v>512</v>
      </c>
      <c r="C29" s="40" t="s">
        <v>513</v>
      </c>
    </row>
    <row r="30" spans="2:5" ht="74.25" customHeight="1" x14ac:dyDescent="0.25">
      <c r="B30" s="544" t="s">
        <v>514</v>
      </c>
      <c r="C30" s="40" t="s">
        <v>515</v>
      </c>
    </row>
    <row r="31" spans="2:5" ht="116.25" customHeight="1" x14ac:dyDescent="0.25">
      <c r="B31" s="544" t="s">
        <v>516</v>
      </c>
      <c r="C31" s="40" t="s">
        <v>517</v>
      </c>
    </row>
    <row r="32" spans="2:5" ht="72.75" customHeight="1" x14ac:dyDescent="0.25">
      <c r="B32" s="544" t="s">
        <v>518</v>
      </c>
      <c r="C32" s="40" t="s">
        <v>519</v>
      </c>
    </row>
    <row r="33" spans="2:5" ht="35.25" customHeight="1" x14ac:dyDescent="0.25">
      <c r="B33" s="544" t="s">
        <v>520</v>
      </c>
      <c r="C33" s="40" t="s">
        <v>521</v>
      </c>
    </row>
    <row r="34" spans="2:5" ht="33.75" customHeight="1" x14ac:dyDescent="0.25">
      <c r="B34" s="544" t="s">
        <v>1044</v>
      </c>
      <c r="C34" s="40" t="s">
        <v>1045</v>
      </c>
    </row>
    <row r="35" spans="2:5" ht="82.5" customHeight="1" x14ac:dyDescent="0.25">
      <c r="B35" s="544" t="s">
        <v>522</v>
      </c>
      <c r="C35" s="40" t="s">
        <v>1166</v>
      </c>
    </row>
    <row r="36" spans="2:5" ht="69.75" customHeight="1" x14ac:dyDescent="0.25">
      <c r="B36" s="544" t="s">
        <v>523</v>
      </c>
      <c r="C36" s="40" t="s">
        <v>524</v>
      </c>
    </row>
    <row r="37" spans="2:5" ht="41.25" customHeight="1" x14ac:dyDescent="0.25">
      <c r="B37" s="544" t="s">
        <v>525</v>
      </c>
      <c r="C37" s="40" t="s">
        <v>526</v>
      </c>
    </row>
    <row r="38" spans="2:5" ht="54" customHeight="1" x14ac:dyDescent="0.25">
      <c r="B38" s="544" t="s">
        <v>527</v>
      </c>
      <c r="C38" s="40" t="s">
        <v>528</v>
      </c>
    </row>
    <row r="39" spans="2:5" ht="45" x14ac:dyDescent="0.25">
      <c r="B39" s="544" t="s">
        <v>529</v>
      </c>
      <c r="C39" s="40" t="s">
        <v>530</v>
      </c>
    </row>
    <row r="40" spans="2:5" ht="72.75" customHeight="1" x14ac:dyDescent="0.25">
      <c r="B40" s="544" t="s">
        <v>531</v>
      </c>
      <c r="C40" s="40" t="s">
        <v>532</v>
      </c>
    </row>
    <row r="41" spans="2:5" ht="57" customHeight="1" x14ac:dyDescent="0.25">
      <c r="B41" s="544" t="s">
        <v>533</v>
      </c>
      <c r="C41" s="40" t="s">
        <v>534</v>
      </c>
    </row>
    <row r="42" spans="2:5" ht="53.25" customHeight="1" x14ac:dyDescent="0.25">
      <c r="B42" s="544" t="s">
        <v>535</v>
      </c>
      <c r="C42" s="40" t="s">
        <v>536</v>
      </c>
    </row>
    <row r="43" spans="2:5" ht="51.75" customHeight="1" x14ac:dyDescent="0.25">
      <c r="B43" s="544" t="s">
        <v>1046</v>
      </c>
      <c r="C43" s="40" t="s">
        <v>1047</v>
      </c>
    </row>
    <row r="44" spans="2:5" ht="36" customHeight="1" x14ac:dyDescent="0.25">
      <c r="B44" s="544" t="s">
        <v>1069</v>
      </c>
      <c r="C44" s="40" t="s">
        <v>1083</v>
      </c>
      <c r="D44" s="329"/>
    </row>
    <row r="45" spans="2:5" ht="60" x14ac:dyDescent="0.25">
      <c r="B45" s="544" t="s">
        <v>537</v>
      </c>
      <c r="C45" s="40" t="s">
        <v>538</v>
      </c>
      <c r="E45" s="110"/>
    </row>
    <row r="46" spans="2:5" ht="34.5" customHeight="1" x14ac:dyDescent="0.25">
      <c r="B46" s="544" t="s">
        <v>313</v>
      </c>
      <c r="C46" s="40" t="s">
        <v>1048</v>
      </c>
      <c r="E46" s="110"/>
    </row>
    <row r="47" spans="2:5" ht="53.25" customHeight="1" x14ac:dyDescent="0.25">
      <c r="B47" s="544" t="s">
        <v>539</v>
      </c>
      <c r="C47" s="40" t="s">
        <v>540</v>
      </c>
    </row>
    <row r="48" spans="2:5" ht="37.5" customHeight="1" x14ac:dyDescent="0.25">
      <c r="B48" s="30" t="s">
        <v>541</v>
      </c>
      <c r="C48" s="545" t="s">
        <v>542</v>
      </c>
    </row>
    <row r="49" spans="2:3" ht="39" customHeight="1" x14ac:dyDescent="0.25">
      <c r="B49" s="544" t="s">
        <v>543</v>
      </c>
      <c r="C49" s="40" t="s">
        <v>544</v>
      </c>
    </row>
    <row r="50" spans="2:3" ht="52.5" customHeight="1" x14ac:dyDescent="0.25">
      <c r="B50" s="544" t="s">
        <v>545</v>
      </c>
      <c r="C50" s="40" t="s">
        <v>546</v>
      </c>
    </row>
    <row r="51" spans="2:3" ht="66.75" customHeight="1" x14ac:dyDescent="0.25">
      <c r="B51" s="544" t="s">
        <v>1049</v>
      </c>
      <c r="C51" s="40" t="s">
        <v>1050</v>
      </c>
    </row>
    <row r="52" spans="2:3" x14ac:dyDescent="0.25">
      <c r="B52" s="543"/>
      <c r="C52" s="543"/>
    </row>
    <row r="53" spans="2:3" x14ac:dyDescent="0.25">
      <c r="B53" s="543"/>
      <c r="C53" s="543"/>
    </row>
    <row r="54" spans="2:3" x14ac:dyDescent="0.25">
      <c r="B54" s="543"/>
      <c r="C54" s="543"/>
    </row>
    <row r="55" spans="2:3" x14ac:dyDescent="0.25">
      <c r="B55" s="543"/>
      <c r="C55" s="543"/>
    </row>
    <row r="56" spans="2:3" x14ac:dyDescent="0.25">
      <c r="B56" s="543"/>
      <c r="C56" s="543"/>
    </row>
    <row r="57" spans="2:3" x14ac:dyDescent="0.25">
      <c r="B57" s="543"/>
      <c r="C57" s="543"/>
    </row>
    <row r="58" spans="2:3" x14ac:dyDescent="0.25">
      <c r="B58" s="543"/>
      <c r="C58" s="543"/>
    </row>
    <row r="59" spans="2:3" x14ac:dyDescent="0.25">
      <c r="B59" s="543"/>
      <c r="C59" s="543"/>
    </row>
    <row r="60" spans="2:3" x14ac:dyDescent="0.25">
      <c r="B60" s="543"/>
      <c r="C60" s="543"/>
    </row>
    <row r="61" spans="2:3" x14ac:dyDescent="0.25">
      <c r="B61" s="543"/>
      <c r="C61" s="543"/>
    </row>
    <row r="62" spans="2:3" x14ac:dyDescent="0.25">
      <c r="B62" s="543"/>
      <c r="C62" s="543"/>
    </row>
    <row r="63" spans="2:3" x14ac:dyDescent="0.25">
      <c r="B63" s="543"/>
      <c r="C63" s="543"/>
    </row>
    <row r="64" spans="2:3" x14ac:dyDescent="0.25">
      <c r="B64" s="543"/>
      <c r="C64" s="543"/>
    </row>
    <row r="65" spans="2:3" x14ac:dyDescent="0.25">
      <c r="B65" s="543"/>
      <c r="C65" s="543"/>
    </row>
    <row r="66" spans="2:3" x14ac:dyDescent="0.25">
      <c r="B66" s="543"/>
      <c r="C66" s="543"/>
    </row>
    <row r="67" spans="2:3" x14ac:dyDescent="0.25">
      <c r="B67" s="543"/>
      <c r="C67" s="543"/>
    </row>
    <row r="68" spans="2:3" x14ac:dyDescent="0.25">
      <c r="B68" s="543"/>
      <c r="C68" s="543"/>
    </row>
    <row r="69" spans="2:3" x14ac:dyDescent="0.25">
      <c r="B69" s="543"/>
      <c r="C69" s="543"/>
    </row>
    <row r="70" spans="2:3" x14ac:dyDescent="0.25">
      <c r="B70" s="543"/>
      <c r="C70" s="543"/>
    </row>
  </sheetData>
  <sheetProtection algorithmName="SHA-512" hashValue="z1NI1GqIHSEy35nLb4O75MTQc3Abk+8cG7knWvqtvdxo70jI5YECktXcq2PZr60/XYFw6xebQh1+OTEIqFp9UA==" saltValue="r8Lr3Xw5m5u/TfBJ3pxayg==" spinCount="100000" sheet="1" objects="1" scenarios="1"/>
  <mergeCells count="1">
    <mergeCell ref="B8:C8"/>
  </mergeCells>
  <hyperlinks>
    <hyperlink ref="C3" location="Contents!A1" display="CONTENTS TAB" xr:uid="{CADBF240-5371-4806-85D5-DAFE9A555843}"/>
  </hyperlinks>
  <pageMargins left="0.7" right="0.7" top="0.75" bottom="0.75" header="0.3" footer="0.3"/>
  <pageSetup paperSize="8" scale="7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9339-3994-461E-80D5-F7B15170E421}">
  <sheetPr>
    <tabColor rgb="FF0070C0"/>
    <pageSetUpPr fitToPage="1"/>
  </sheetPr>
  <dimension ref="B2:D35"/>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4.140625" style="1" customWidth="1"/>
    <col min="4" max="4" width="30" style="1" customWidth="1"/>
    <col min="5" max="16384" width="9.140625" style="1"/>
  </cols>
  <sheetData>
    <row r="2" spans="2:4" x14ac:dyDescent="0.25">
      <c r="C2" s="5" t="s">
        <v>553</v>
      </c>
      <c r="D2" s="5"/>
    </row>
    <row r="3" spans="2:4" x14ac:dyDescent="0.25">
      <c r="C3" s="121"/>
      <c r="D3" s="172"/>
    </row>
    <row r="6" spans="2:4" x14ac:dyDescent="0.25">
      <c r="C6" s="254"/>
    </row>
    <row r="8" spans="2:4" ht="21" x14ac:dyDescent="0.25">
      <c r="B8" s="4" t="s">
        <v>1</v>
      </c>
    </row>
    <row r="9" spans="2:4" ht="13.5" customHeight="1" x14ac:dyDescent="0.25">
      <c r="B9" s="4"/>
      <c r="C9" s="94"/>
    </row>
    <row r="10" spans="2:4" s="24" customFormat="1" ht="15.75" x14ac:dyDescent="0.25">
      <c r="B10" s="23" t="s">
        <v>2</v>
      </c>
      <c r="C10" s="23" t="s">
        <v>3</v>
      </c>
    </row>
    <row r="11" spans="2:4" ht="16.5" customHeight="1" x14ac:dyDescent="0.25">
      <c r="B11" s="1" t="s">
        <v>4</v>
      </c>
      <c r="C11" s="184" t="s">
        <v>5</v>
      </c>
    </row>
    <row r="12" spans="2:4" x14ac:dyDescent="0.25">
      <c r="B12" s="1" t="s">
        <v>884</v>
      </c>
      <c r="C12" s="184" t="s">
        <v>6</v>
      </c>
    </row>
    <row r="13" spans="2:4" ht="15.75" customHeight="1" x14ac:dyDescent="0.25">
      <c r="B13" s="1" t="s">
        <v>7</v>
      </c>
      <c r="C13" s="184" t="s">
        <v>7</v>
      </c>
    </row>
    <row r="14" spans="2:4" ht="15.75" customHeight="1" x14ac:dyDescent="0.25">
      <c r="B14" s="1" t="s">
        <v>8</v>
      </c>
      <c r="C14" s="184" t="s">
        <v>9</v>
      </c>
    </row>
    <row r="15" spans="2:4" ht="15.75" customHeight="1" x14ac:dyDescent="0.25">
      <c r="B15" s="1" t="s">
        <v>10</v>
      </c>
      <c r="C15" s="184" t="s">
        <v>10</v>
      </c>
    </row>
    <row r="16" spans="2:4" ht="15.75" customHeight="1" x14ac:dyDescent="0.25">
      <c r="B16" s="1" t="s">
        <v>554</v>
      </c>
      <c r="C16" s="499" t="s">
        <v>555</v>
      </c>
    </row>
    <row r="17" spans="2:4" ht="15.75" customHeight="1" x14ac:dyDescent="0.25"/>
    <row r="18" spans="2:4" s="24" customFormat="1" ht="15.75" x14ac:dyDescent="0.25">
      <c r="B18" s="23" t="s">
        <v>11</v>
      </c>
      <c r="C18" s="23" t="s">
        <v>3</v>
      </c>
    </row>
    <row r="19" spans="2:4" x14ac:dyDescent="0.25">
      <c r="B19" s="1" t="s">
        <v>596</v>
      </c>
      <c r="C19" s="184" t="s">
        <v>12</v>
      </c>
    </row>
    <row r="20" spans="2:4" x14ac:dyDescent="0.25">
      <c r="B20" s="1" t="s">
        <v>13</v>
      </c>
      <c r="C20" s="184" t="s">
        <v>13</v>
      </c>
    </row>
    <row r="21" spans="2:4" x14ac:dyDescent="0.25">
      <c r="B21" s="1" t="s">
        <v>14</v>
      </c>
      <c r="C21" s="184" t="s">
        <v>14</v>
      </c>
    </row>
    <row r="22" spans="2:4" x14ac:dyDescent="0.25">
      <c r="B22" s="1" t="s">
        <v>23</v>
      </c>
      <c r="C22" s="184" t="s">
        <v>909</v>
      </c>
    </row>
    <row r="23" spans="2:4" x14ac:dyDescent="0.25">
      <c r="B23" s="1" t="s">
        <v>15</v>
      </c>
      <c r="C23" s="184" t="s">
        <v>16</v>
      </c>
    </row>
    <row r="24" spans="2:4" x14ac:dyDescent="0.25">
      <c r="B24" s="1" t="s">
        <v>17</v>
      </c>
      <c r="C24" s="184" t="s">
        <v>18</v>
      </c>
    </row>
    <row r="25" spans="2:4" x14ac:dyDescent="0.25">
      <c r="B25" s="1" t="s">
        <v>19</v>
      </c>
      <c r="C25" s="184" t="s">
        <v>19</v>
      </c>
    </row>
    <row r="26" spans="2:4" x14ac:dyDescent="0.25">
      <c r="B26" s="1" t="s">
        <v>915</v>
      </c>
      <c r="C26" s="184" t="s">
        <v>20</v>
      </c>
    </row>
    <row r="27" spans="2:4" x14ac:dyDescent="0.25">
      <c r="B27" s="1" t="s">
        <v>21</v>
      </c>
      <c r="C27" s="184" t="s">
        <v>22</v>
      </c>
    </row>
    <row r="29" spans="2:4" ht="15.75" x14ac:dyDescent="0.25">
      <c r="B29" s="23" t="s">
        <v>24</v>
      </c>
      <c r="C29" s="23" t="s">
        <v>3</v>
      </c>
    </row>
    <row r="30" spans="2:4" x14ac:dyDescent="0.25">
      <c r="B30" s="1" t="s">
        <v>25</v>
      </c>
      <c r="C30" s="184" t="s">
        <v>26</v>
      </c>
    </row>
    <row r="31" spans="2:4" s="502" customFormat="1" x14ac:dyDescent="0.25">
      <c r="B31" s="502" t="s">
        <v>610</v>
      </c>
      <c r="C31" s="184" t="s">
        <v>981</v>
      </c>
    </row>
    <row r="32" spans="2:4" s="502" customFormat="1" x14ac:dyDescent="0.25">
      <c r="B32" s="502" t="s">
        <v>27</v>
      </c>
      <c r="C32" s="184" t="s">
        <v>980</v>
      </c>
      <c r="D32" s="267"/>
    </row>
    <row r="33" spans="2:4" s="502" customFormat="1" x14ac:dyDescent="0.25">
      <c r="B33" s="502" t="s">
        <v>958</v>
      </c>
      <c r="C33" s="184" t="s">
        <v>979</v>
      </c>
      <c r="D33" s="267"/>
    </row>
    <row r="34" spans="2:4" x14ac:dyDescent="0.25">
      <c r="B34" s="1" t="s">
        <v>28</v>
      </c>
      <c r="C34" s="184" t="s">
        <v>29</v>
      </c>
    </row>
    <row r="35" spans="2:4" x14ac:dyDescent="0.25">
      <c r="B35" s="1" t="s">
        <v>30</v>
      </c>
      <c r="C35" s="184" t="s">
        <v>31</v>
      </c>
    </row>
  </sheetData>
  <sheetProtection algorithmName="SHA-512" hashValue="+T09QscUiw0808+lMzTKFbWPR2hiDL4HpAQ/bfRpbJIYKDbPgCp5WkYKSD0a6jfhvW4gpE22QHaGA3FCAPKGmQ==" saltValue="qCaGJPvFVVDaFE8zMJkEwg==" spinCount="100000" sheet="1" objects="1" scenarios="1"/>
  <phoneticPr fontId="10" type="noConversion"/>
  <hyperlinks>
    <hyperlink ref="C11" location="'Iluka''s approach'!A1" display="Iluka's approach" xr:uid="{3F62F0C9-605D-4083-B473-6C5133C150A6}"/>
    <hyperlink ref="C12" location="SDGs!A1" display="SDGs" xr:uid="{7156D97A-AD27-4DB2-9973-BD5837795E76}"/>
    <hyperlink ref="C13" location="Stakeholders!A1" display="Stakeholders" xr:uid="{7175C3C8-CBD3-41AF-925B-068348D6BD8A}"/>
    <hyperlink ref="C14" location="'Traditional Owner agreements'!A1" display="Traditional Owner agreements" xr:uid="{E6CBDF62-9823-4DBD-9E4D-3EDFA9CD5268}"/>
    <hyperlink ref="C15" location="'Partnerships and collaborations'!A1" display="Partnerships and collaborations" xr:uid="{B68F9E2A-0B25-419A-B1FD-23EC21CFAAA3}"/>
    <hyperlink ref="C19" location="'Group targets'!A1" display="Group targets" xr:uid="{EE74C33B-A539-472A-A1F8-CE5FD5F57D05}"/>
    <hyperlink ref="C20" location="'Health and safety '!A1" display="Health and safety" xr:uid="{E642C2B4-26FE-4AF8-BED2-F61CBD50E1B8}"/>
    <hyperlink ref="C21" location="People!A1" display="People" xr:uid="{88876904-0414-4D7C-A324-144148310D67}"/>
    <hyperlink ref="C23" location="'Communities and economic'!A1" display="Communities and economic" xr:uid="{FBB0ED9C-3254-4E65-A462-B2E5B0EB6184}"/>
    <hyperlink ref="C24" location="'Biodiversity and land'!A1" display="Biodiversity and land" xr:uid="{73E716E2-8C71-4EFD-82BC-A223655D9088}"/>
    <hyperlink ref="C25" location="'Energy and emissions'!A1" display="Energy and emissions" xr:uid="{C6B30543-FB1D-49AB-8042-C48F68F4BE8E}"/>
    <hyperlink ref="C26" location="'Water and waste'!A1" display="Water and waste" xr:uid="{B735AE56-678E-4A34-BE0A-BC8584ED1641}"/>
    <hyperlink ref="C27" location="'Tailings facilities'!A1" display="Tailings facilities" xr:uid="{9AE01EC1-B89A-4640-A850-2C14A9C2BFC2}"/>
    <hyperlink ref="C22" location="'Conduct and compliance'!A1" display="Conduct and compliance" xr:uid="{CCD48133-36D5-4019-BED1-594401CD7559}"/>
    <hyperlink ref="C30" location="References!A1" display="References" xr:uid="{9669ED8F-FF6E-412A-9BD4-898DCCCD62AB}"/>
    <hyperlink ref="C34" location="'ESG indices and ratings'!A1" display="ESG indices and ratings" xr:uid="{6E410D0B-6595-46C4-8587-09F6497C5D61}"/>
    <hyperlink ref="C35" location="Glossary!A1" display="Glossary" xr:uid="{48B54C43-1A67-4BEB-917F-06BCE44E8C61}"/>
    <hyperlink ref="C16" location="'2022 Materiality'!A1" display="2022 Materiality " xr:uid="{F6CE7D7B-32E9-4901-9F22-FF778A8319C4}"/>
    <hyperlink ref="C31" location="'GRI content index'!A1" display="GRI Index" xr:uid="{EF470C61-BB65-42C9-86E9-8BB193A4587F}"/>
    <hyperlink ref="C32" location="'TCFD Index'!A1" display="TCFD" xr:uid="{034419E6-A84A-4D2F-92D1-7902BB1BC0D6}"/>
    <hyperlink ref="C33" location="'Climate risks and targets'!A1" display="Climate risks and targets" xr:uid="{BBBB71BE-2846-4B11-A41F-75644D973BE4}"/>
  </hyperlinks>
  <pageMargins left="0.70866141732283472" right="0.70866141732283472" top="0.74803149606299213" bottom="0.7480314960629921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1208F-3942-47BE-8562-04B654880179}">
  <sheetPr>
    <tabColor rgb="FF0070C0"/>
    <pageSetUpPr fitToPage="1"/>
  </sheetPr>
  <dimension ref="B2:D15"/>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4.140625" style="1" customWidth="1"/>
    <col min="4" max="4" width="29" style="1" customWidth="1"/>
    <col min="5" max="16384" width="9.140625" style="1"/>
  </cols>
  <sheetData>
    <row r="2" spans="2:4" x14ac:dyDescent="0.25">
      <c r="C2" s="5" t="s">
        <v>553</v>
      </c>
      <c r="D2" s="5"/>
    </row>
    <row r="3" spans="2:4" x14ac:dyDescent="0.25">
      <c r="C3" s="185" t="s">
        <v>32</v>
      </c>
      <c r="D3" s="185"/>
    </row>
    <row r="8" spans="2:4" ht="13.5" customHeight="1" x14ac:dyDescent="0.25">
      <c r="B8" s="4"/>
      <c r="C8" s="94"/>
    </row>
    <row r="9" spans="2:4" s="24" customFormat="1" ht="15.75" x14ac:dyDescent="0.25">
      <c r="B9" s="23" t="s">
        <v>2</v>
      </c>
      <c r="C9" s="23" t="s">
        <v>33</v>
      </c>
    </row>
    <row r="10" spans="2:4" ht="16.5" customHeight="1" x14ac:dyDescent="0.25">
      <c r="B10" s="1" t="s">
        <v>4</v>
      </c>
      <c r="C10" s="184" t="s">
        <v>5</v>
      </c>
    </row>
    <row r="11" spans="2:4" x14ac:dyDescent="0.25">
      <c r="B11" s="1" t="s">
        <v>34</v>
      </c>
      <c r="C11" s="184" t="s">
        <v>6</v>
      </c>
    </row>
    <row r="12" spans="2:4" ht="15.75" customHeight="1" x14ac:dyDescent="0.25">
      <c r="B12" s="1" t="s">
        <v>916</v>
      </c>
      <c r="C12" s="184" t="s">
        <v>7</v>
      </c>
    </row>
    <row r="13" spans="2:4" ht="15.75" customHeight="1" x14ac:dyDescent="0.25">
      <c r="B13" s="1" t="s">
        <v>8</v>
      </c>
      <c r="C13" s="184" t="s">
        <v>9</v>
      </c>
    </row>
    <row r="14" spans="2:4" ht="15.75" customHeight="1" x14ac:dyDescent="0.25">
      <c r="B14" s="1" t="s">
        <v>10</v>
      </c>
      <c r="C14" s="184" t="s">
        <v>10</v>
      </c>
    </row>
    <row r="15" spans="2:4" ht="15.75" customHeight="1" x14ac:dyDescent="0.25">
      <c r="B15" s="1" t="s">
        <v>554</v>
      </c>
      <c r="C15" s="184" t="s">
        <v>555</v>
      </c>
    </row>
  </sheetData>
  <sheetProtection algorithmName="SHA-512" hashValue="s44UsqmUAlJqwvsmsT+YqVzY8ACBZz/QCLOJ/ydR2flsdUi6F1XRMZdV+dDq1P5eXVZwSBzLHs7wOAs8YduE7A==" saltValue="CrOtMdVpZUFee/CNinHuoQ==" spinCount="100000" sheet="1" objects="1" scenarios="1"/>
  <phoneticPr fontId="10" type="noConversion"/>
  <hyperlinks>
    <hyperlink ref="C10" location="'Iluka''s approach'!A1" display="Iluka's approach" xr:uid="{1D3D0AFE-E5AB-40DF-A27A-9872BE3C9851}"/>
    <hyperlink ref="C11" location="SDGs!A1" display="SDGs" xr:uid="{E718BF90-20EC-44AF-8CE5-FE0C1A901563}"/>
    <hyperlink ref="C12" location="Stakeholders!A1" display="Stakeholders" xr:uid="{AADFD426-67D0-4C99-BE17-BCAB65988F96}"/>
    <hyperlink ref="C13" location="'Traditional Owner agreements'!A1" display="Traditional Owner agreements" xr:uid="{44AE08D7-5471-4152-9C7A-77D5F951360A}"/>
    <hyperlink ref="C14" location="'Partnerships and collaborations'!A1" display="Partnerships and collaborations" xr:uid="{C24764B8-1C42-4BB1-81DC-2D084CF0C914}"/>
    <hyperlink ref="C15" location="'2021 Materiality'!A1" display="2021 Materiality " xr:uid="{315DB437-2006-49F7-A52A-E5345F4DC78D}"/>
    <hyperlink ref="C3" location="Contents!A1" display="CONTENTS TAB" xr:uid="{5B015C58-2A60-497A-A040-33CFD3AB2ACE}"/>
  </hyperlink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3937-2024-4BC5-A134-638E92BC929B}">
  <sheetPr>
    <pageSetUpPr fitToPage="1"/>
  </sheetPr>
  <dimension ref="B2:D55"/>
  <sheetViews>
    <sheetView showGridLines="0" showRowColHeaders="0" zoomScale="80" zoomScaleNormal="80" workbookViewId="0"/>
  </sheetViews>
  <sheetFormatPr defaultColWidth="9.140625" defaultRowHeight="15" x14ac:dyDescent="0.25"/>
  <cols>
    <col min="1" max="1" width="4" style="1" customWidth="1"/>
    <col min="2" max="2" width="92" style="1" customWidth="1"/>
    <col min="3" max="3" width="64.140625" style="1" customWidth="1"/>
    <col min="4" max="4" width="28" style="1" customWidth="1"/>
    <col min="5" max="16384" width="9.140625" style="1"/>
  </cols>
  <sheetData>
    <row r="2" spans="2:4" x14ac:dyDescent="0.25">
      <c r="C2" s="5" t="s">
        <v>553</v>
      </c>
      <c r="D2" s="5"/>
    </row>
    <row r="3" spans="2:4" x14ac:dyDescent="0.25">
      <c r="C3" s="185" t="s">
        <v>32</v>
      </c>
      <c r="D3" s="185"/>
    </row>
    <row r="4" spans="2:4" x14ac:dyDescent="0.25">
      <c r="C4" s="27"/>
    </row>
    <row r="8" spans="2:4" ht="21" x14ac:dyDescent="0.25">
      <c r="B8" s="4" t="s">
        <v>4</v>
      </c>
      <c r="D8" s="254"/>
    </row>
    <row r="10" spans="2:4" ht="15" customHeight="1" x14ac:dyDescent="0.25">
      <c r="B10" s="593" t="s">
        <v>1054</v>
      </c>
      <c r="C10" s="594"/>
    </row>
    <row r="11" spans="2:4" x14ac:dyDescent="0.25">
      <c r="B11" s="594"/>
      <c r="C11" s="594"/>
    </row>
    <row r="12" spans="2:4" x14ac:dyDescent="0.25">
      <c r="B12" s="594"/>
      <c r="C12" s="594"/>
    </row>
    <row r="13" spans="2:4" x14ac:dyDescent="0.25">
      <c r="B13" s="594"/>
      <c r="C13" s="594"/>
    </row>
    <row r="14" spans="2:4" x14ac:dyDescent="0.25">
      <c r="B14" s="594"/>
      <c r="C14" s="594"/>
    </row>
    <row r="15" spans="2:4" x14ac:dyDescent="0.25">
      <c r="B15" s="594"/>
      <c r="C15" s="594"/>
    </row>
    <row r="16" spans="2:4" x14ac:dyDescent="0.25">
      <c r="B16" s="594"/>
      <c r="C16" s="594"/>
    </row>
    <row r="17" spans="2:3" x14ac:dyDescent="0.25">
      <c r="B17" s="594"/>
      <c r="C17" s="594"/>
    </row>
    <row r="18" spans="2:3" x14ac:dyDescent="0.25">
      <c r="B18" s="594"/>
      <c r="C18" s="594"/>
    </row>
    <row r="19" spans="2:3" x14ac:dyDescent="0.25">
      <c r="B19" s="594"/>
      <c r="C19" s="594"/>
    </row>
    <row r="20" spans="2:3" x14ac:dyDescent="0.25">
      <c r="B20" s="594"/>
      <c r="C20" s="594"/>
    </row>
    <row r="21" spans="2:3" x14ac:dyDescent="0.25">
      <c r="B21" s="594"/>
      <c r="C21" s="594"/>
    </row>
    <row r="22" spans="2:3" x14ac:dyDescent="0.25">
      <c r="B22" s="594"/>
      <c r="C22" s="594"/>
    </row>
    <row r="23" spans="2:3" x14ac:dyDescent="0.25">
      <c r="B23" s="594"/>
      <c r="C23" s="594"/>
    </row>
    <row r="24" spans="2:3" x14ac:dyDescent="0.25">
      <c r="B24" s="594"/>
      <c r="C24" s="594"/>
    </row>
    <row r="25" spans="2:3" x14ac:dyDescent="0.25">
      <c r="B25" s="594"/>
      <c r="C25" s="594"/>
    </row>
    <row r="26" spans="2:3" x14ac:dyDescent="0.25">
      <c r="B26" s="594"/>
      <c r="C26" s="594"/>
    </row>
    <row r="27" spans="2:3" x14ac:dyDescent="0.25">
      <c r="B27" s="594"/>
      <c r="C27" s="594"/>
    </row>
    <row r="28" spans="2:3" x14ac:dyDescent="0.25">
      <c r="B28" s="594"/>
      <c r="C28" s="594"/>
    </row>
    <row r="29" spans="2:3" x14ac:dyDescent="0.25">
      <c r="B29" s="594"/>
      <c r="C29" s="594"/>
    </row>
    <row r="30" spans="2:3" x14ac:dyDescent="0.25">
      <c r="B30" s="594"/>
      <c r="C30" s="594"/>
    </row>
    <row r="31" spans="2:3" x14ac:dyDescent="0.25">
      <c r="B31" s="594"/>
      <c r="C31" s="594"/>
    </row>
    <row r="32" spans="2:3" x14ac:dyDescent="0.25">
      <c r="B32" s="594"/>
      <c r="C32" s="594"/>
    </row>
    <row r="33" spans="2:3" x14ac:dyDescent="0.25">
      <c r="B33" s="594"/>
      <c r="C33" s="594"/>
    </row>
    <row r="34" spans="2:3" x14ac:dyDescent="0.25">
      <c r="B34" s="594"/>
      <c r="C34" s="594"/>
    </row>
    <row r="35" spans="2:3" x14ac:dyDescent="0.25">
      <c r="B35" s="594"/>
      <c r="C35" s="594"/>
    </row>
    <row r="36" spans="2:3" x14ac:dyDescent="0.25">
      <c r="B36" s="594"/>
      <c r="C36" s="594"/>
    </row>
    <row r="37" spans="2:3" x14ac:dyDescent="0.25">
      <c r="B37" s="594"/>
      <c r="C37" s="594"/>
    </row>
    <row r="38" spans="2:3" x14ac:dyDescent="0.25">
      <c r="B38" s="594"/>
      <c r="C38" s="594"/>
    </row>
    <row r="39" spans="2:3" x14ac:dyDescent="0.25">
      <c r="B39" s="594"/>
      <c r="C39" s="594"/>
    </row>
    <row r="40" spans="2:3" x14ac:dyDescent="0.25">
      <c r="B40" s="594"/>
      <c r="C40" s="594"/>
    </row>
    <row r="41" spans="2:3" x14ac:dyDescent="0.25">
      <c r="B41" s="594"/>
      <c r="C41" s="594"/>
    </row>
    <row r="42" spans="2:3" x14ac:dyDescent="0.25">
      <c r="B42" s="594"/>
      <c r="C42" s="594"/>
    </row>
    <row r="43" spans="2:3" x14ac:dyDescent="0.25">
      <c r="B43" s="594"/>
      <c r="C43" s="594"/>
    </row>
    <row r="44" spans="2:3" x14ac:dyDescent="0.25">
      <c r="B44" s="594"/>
      <c r="C44" s="594"/>
    </row>
    <row r="45" spans="2:3" x14ac:dyDescent="0.25">
      <c r="B45" s="594"/>
      <c r="C45" s="594"/>
    </row>
    <row r="46" spans="2:3" x14ac:dyDescent="0.25">
      <c r="B46" s="594"/>
      <c r="C46" s="594"/>
    </row>
    <row r="47" spans="2:3" x14ac:dyDescent="0.25">
      <c r="B47" s="594"/>
      <c r="C47" s="594"/>
    </row>
    <row r="48" spans="2:3" x14ac:dyDescent="0.25">
      <c r="B48" s="594"/>
      <c r="C48" s="594"/>
    </row>
    <row r="49" spans="2:3" x14ac:dyDescent="0.25">
      <c r="B49" s="594"/>
      <c r="C49" s="594"/>
    </row>
    <row r="50" spans="2:3" x14ac:dyDescent="0.25">
      <c r="B50" s="594"/>
      <c r="C50" s="594"/>
    </row>
    <row r="51" spans="2:3" x14ac:dyDescent="0.25">
      <c r="B51" s="594"/>
      <c r="C51" s="594"/>
    </row>
    <row r="52" spans="2:3" x14ac:dyDescent="0.25">
      <c r="B52" s="594"/>
      <c r="C52" s="594"/>
    </row>
    <row r="53" spans="2:3" x14ac:dyDescent="0.25">
      <c r="B53" s="3"/>
      <c r="C53" s="3"/>
    </row>
    <row r="54" spans="2:3" x14ac:dyDescent="0.25">
      <c r="B54" s="3"/>
      <c r="C54" s="3"/>
    </row>
    <row r="55" spans="2:3" x14ac:dyDescent="0.25">
      <c r="B55" s="3"/>
      <c r="C55" s="3"/>
    </row>
  </sheetData>
  <sheetProtection algorithmName="SHA-512" hashValue="oGfqq0kypEQidmk1TC9Ib5jRpyGc9lfzY/Ny7ul+kyTTpMai1/qg8990DBEBHLxdo/FubadYqXLfwdXt0ndhbg==" saltValue="a0z4o7A4WFXmdlCekZEK6Q==" spinCount="100000" sheet="1" objects="1" scenarios="1"/>
  <mergeCells count="1">
    <mergeCell ref="B10:C52"/>
  </mergeCells>
  <phoneticPr fontId="10" type="noConversion"/>
  <hyperlinks>
    <hyperlink ref="C3" location="Contents!A1" display="CONTENTS TAB" xr:uid="{6518E684-2E84-4533-8BB7-25EEAD4C63FC}"/>
  </hyperlinks>
  <pageMargins left="0.7" right="0.7" top="0.75" bottom="0.75" header="0.3" footer="0.3"/>
  <pageSetup paperSize="8" scale="97"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EA51-77B6-4B38-9919-DC6096C9D3F5}">
  <sheetPr>
    <pageSetUpPr fitToPage="1"/>
  </sheetPr>
  <dimension ref="B1:J31"/>
  <sheetViews>
    <sheetView showGridLines="0" showRowColHeaders="0" zoomScale="80" zoomScaleNormal="80" workbookViewId="0"/>
  </sheetViews>
  <sheetFormatPr defaultColWidth="9.140625" defaultRowHeight="12.75" x14ac:dyDescent="0.25"/>
  <cols>
    <col min="1" max="1" width="3.28515625" style="6" customWidth="1"/>
    <col min="2" max="2" width="44.42578125" style="6" customWidth="1"/>
    <col min="3" max="3" width="95.42578125" style="6" customWidth="1"/>
    <col min="4" max="4" width="91.5703125" style="7" customWidth="1"/>
    <col min="5" max="5" width="42.140625" style="6" customWidth="1"/>
    <col min="6" max="16384" width="9.140625" style="6"/>
  </cols>
  <sheetData>
    <row r="1" spans="2:10" ht="18" x14ac:dyDescent="0.25">
      <c r="B1" s="12"/>
    </row>
    <row r="2" spans="2:10" ht="12.75" customHeight="1" x14ac:dyDescent="0.25">
      <c r="B2" s="13"/>
      <c r="D2" s="5" t="s">
        <v>553</v>
      </c>
      <c r="E2" s="5"/>
    </row>
    <row r="3" spans="2:10" ht="12.75" customHeight="1" x14ac:dyDescent="0.25">
      <c r="B3" s="13"/>
      <c r="D3" s="185" t="s">
        <v>32</v>
      </c>
      <c r="E3" s="185"/>
    </row>
    <row r="4" spans="2:10" ht="12.75" customHeight="1" x14ac:dyDescent="0.25">
      <c r="B4" s="13"/>
    </row>
    <row r="5" spans="2:10" ht="12.75" customHeight="1" x14ac:dyDescent="0.25">
      <c r="B5" s="13"/>
    </row>
    <row r="6" spans="2:10" x14ac:dyDescent="0.25">
      <c r="B6" s="13"/>
    </row>
    <row r="7" spans="2:10" x14ac:dyDescent="0.25">
      <c r="B7" s="13"/>
    </row>
    <row r="8" spans="2:10" s="20" customFormat="1" ht="21" x14ac:dyDescent="0.25">
      <c r="B8" s="22" t="s">
        <v>34</v>
      </c>
      <c r="D8" s="16"/>
    </row>
    <row r="9" spans="2:10" s="20" customFormat="1" ht="15" x14ac:dyDescent="0.25">
      <c r="B9" s="19"/>
      <c r="D9" s="16"/>
    </row>
    <row r="10" spans="2:10" s="20" customFormat="1" ht="136.5" customHeight="1" x14ac:dyDescent="0.25">
      <c r="B10" s="595" t="s">
        <v>35</v>
      </c>
      <c r="C10" s="596"/>
      <c r="D10" s="596"/>
      <c r="E10" s="11"/>
      <c r="F10" s="16"/>
      <c r="G10" s="16"/>
      <c r="H10" s="16"/>
      <c r="I10" s="16"/>
      <c r="J10" s="16"/>
    </row>
    <row r="11" spans="2:10" s="20" customFormat="1" ht="15" x14ac:dyDescent="0.25">
      <c r="D11" s="491"/>
    </row>
    <row r="12" spans="2:10" s="21" customFormat="1" ht="15.75" x14ac:dyDescent="0.25">
      <c r="B12" s="162" t="s">
        <v>36</v>
      </c>
      <c r="C12" s="162" t="s">
        <v>37</v>
      </c>
      <c r="D12" s="163" t="s">
        <v>38</v>
      </c>
      <c r="E12" s="71" t="s">
        <v>39</v>
      </c>
    </row>
    <row r="13" spans="2:10" s="113" customFormat="1" ht="23.25" customHeight="1" x14ac:dyDescent="0.25">
      <c r="B13" s="114" t="s">
        <v>40</v>
      </c>
      <c r="C13" s="114" t="s">
        <v>885</v>
      </c>
      <c r="D13" s="114" t="s">
        <v>1101</v>
      </c>
    </row>
    <row r="14" spans="2:10" s="113" customFormat="1" ht="36" customHeight="1" x14ac:dyDescent="0.25">
      <c r="B14" s="170" t="s">
        <v>41</v>
      </c>
      <c r="C14" s="170" t="s">
        <v>886</v>
      </c>
      <c r="D14" s="170" t="s">
        <v>1102</v>
      </c>
    </row>
    <row r="15" spans="2:10" s="113" customFormat="1" ht="22.5" customHeight="1" x14ac:dyDescent="0.25">
      <c r="B15" s="170" t="s">
        <v>42</v>
      </c>
      <c r="C15" s="170" t="s">
        <v>887</v>
      </c>
      <c r="D15" s="170" t="s">
        <v>1103</v>
      </c>
    </row>
    <row r="16" spans="2:10" s="113" customFormat="1" ht="48.75" customHeight="1" x14ac:dyDescent="0.25">
      <c r="B16" s="170" t="s">
        <v>43</v>
      </c>
      <c r="C16" s="170" t="s">
        <v>888</v>
      </c>
      <c r="D16" s="170" t="s">
        <v>1104</v>
      </c>
    </row>
    <row r="17" spans="2:4" s="113" customFormat="1" ht="50.25" customHeight="1" x14ac:dyDescent="0.25">
      <c r="B17" s="170" t="s">
        <v>44</v>
      </c>
      <c r="C17" s="170" t="s">
        <v>889</v>
      </c>
      <c r="D17" s="170" t="s">
        <v>1105</v>
      </c>
    </row>
    <row r="18" spans="2:4" s="113" customFormat="1" ht="34.5" customHeight="1" x14ac:dyDescent="0.25">
      <c r="B18" s="170" t="s">
        <v>45</v>
      </c>
      <c r="C18" s="170" t="s">
        <v>890</v>
      </c>
      <c r="D18" s="170" t="s">
        <v>1106</v>
      </c>
    </row>
    <row r="19" spans="2:4" s="113" customFormat="1" ht="50.25" customHeight="1" x14ac:dyDescent="0.25">
      <c r="B19" s="170" t="s">
        <v>46</v>
      </c>
      <c r="C19" s="170" t="s">
        <v>891</v>
      </c>
      <c r="D19" s="170" t="s">
        <v>1107</v>
      </c>
    </row>
    <row r="20" spans="2:4" s="113" customFormat="1" ht="36.75" customHeight="1" x14ac:dyDescent="0.25">
      <c r="B20" s="170" t="s">
        <v>47</v>
      </c>
      <c r="C20" s="170" t="s">
        <v>892</v>
      </c>
      <c r="D20" s="170" t="s">
        <v>1108</v>
      </c>
    </row>
    <row r="21" spans="2:4" s="113" customFormat="1" ht="37.5" customHeight="1" x14ac:dyDescent="0.25">
      <c r="B21" s="170" t="s">
        <v>48</v>
      </c>
      <c r="C21" s="170" t="s">
        <v>893</v>
      </c>
      <c r="D21" s="170" t="s">
        <v>1109</v>
      </c>
    </row>
    <row r="22" spans="2:4" s="20" customFormat="1" ht="37.5" customHeight="1" x14ac:dyDescent="0.25">
      <c r="B22" s="17" t="s">
        <v>49</v>
      </c>
      <c r="C22" s="173" t="s">
        <v>894</v>
      </c>
      <c r="D22" s="17" t="s">
        <v>917</v>
      </c>
    </row>
    <row r="23" spans="2:4" x14ac:dyDescent="0.25">
      <c r="B23" s="7"/>
      <c r="C23" s="7"/>
    </row>
    <row r="24" spans="2:4" x14ac:dyDescent="0.25">
      <c r="B24" s="7"/>
      <c r="C24" s="7"/>
    </row>
    <row r="25" spans="2:4" x14ac:dyDescent="0.25">
      <c r="B25" s="7"/>
      <c r="C25" s="7"/>
    </row>
    <row r="26" spans="2:4" x14ac:dyDescent="0.25">
      <c r="B26" s="7"/>
      <c r="C26" s="7"/>
    </row>
    <row r="27" spans="2:4" x14ac:dyDescent="0.25">
      <c r="B27" s="7"/>
      <c r="C27" s="7"/>
    </row>
    <row r="28" spans="2:4" x14ac:dyDescent="0.25">
      <c r="B28" s="7"/>
      <c r="C28" s="7"/>
    </row>
    <row r="29" spans="2:4" x14ac:dyDescent="0.25">
      <c r="B29" s="7"/>
      <c r="C29" s="7"/>
    </row>
    <row r="30" spans="2:4" x14ac:dyDescent="0.25">
      <c r="B30" s="7"/>
      <c r="C30" s="7"/>
    </row>
    <row r="31" spans="2:4" x14ac:dyDescent="0.25">
      <c r="B31" s="7"/>
    </row>
  </sheetData>
  <sheetProtection algorithmName="SHA-512" hashValue="h5QrxDv8jLn5kcYQhcpf8nbGUiO/yW5hlG2zNcG1ZQRelnUvAkZzfO6QMw7I1oTJ3z2uGhqS9m5kB5rsjUZrAQ==" saltValue="W0AiCgXUQNYjyOQBT3U0IA==" spinCount="100000" sheet="1" objects="1" scenarios="1"/>
  <mergeCells count="1">
    <mergeCell ref="B10:D10"/>
  </mergeCells>
  <phoneticPr fontId="10" type="noConversion"/>
  <hyperlinks>
    <hyperlink ref="D3" location="Contents!A1" display="CONTENTS TAB" xr:uid="{DF189DA2-063C-487F-AFD4-59FD7D3031A8}"/>
  </hyperlinks>
  <pageMargins left="0.7" right="0.7" top="0.75" bottom="0.75" header="0.3" footer="0.3"/>
  <pageSetup paperSize="8" scale="6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87FD-9181-4623-9A66-7FC08D2EDE86}">
  <sheetPr>
    <pageSetUpPr fitToPage="1"/>
  </sheetPr>
  <dimension ref="B2:H25"/>
  <sheetViews>
    <sheetView showGridLines="0" showRowColHeaders="0" zoomScale="80" zoomScaleNormal="80" workbookViewId="0"/>
  </sheetViews>
  <sheetFormatPr defaultRowHeight="15" x14ac:dyDescent="0.25"/>
  <cols>
    <col min="1" max="1" width="4.140625" customWidth="1"/>
    <col min="2" max="2" width="28.28515625" customWidth="1"/>
    <col min="3" max="3" width="81.140625" customWidth="1"/>
    <col min="4" max="4" width="92.5703125" customWidth="1"/>
    <col min="5" max="5" width="46" customWidth="1"/>
  </cols>
  <sheetData>
    <row r="2" spans="2:5" x14ac:dyDescent="0.25">
      <c r="D2" s="5" t="s">
        <v>553</v>
      </c>
      <c r="E2" s="5"/>
    </row>
    <row r="3" spans="2:5" x14ac:dyDescent="0.25">
      <c r="D3" s="185" t="s">
        <v>32</v>
      </c>
      <c r="E3" s="185"/>
    </row>
    <row r="8" spans="2:5" ht="21" x14ac:dyDescent="0.25">
      <c r="B8" s="597" t="s">
        <v>918</v>
      </c>
      <c r="C8" s="597"/>
    </row>
    <row r="10" spans="2:5" x14ac:dyDescent="0.25">
      <c r="B10" s="592" t="s">
        <v>50</v>
      </c>
      <c r="C10" s="598"/>
      <c r="D10" s="598"/>
      <c r="E10" s="257"/>
    </row>
    <row r="11" spans="2:5" x14ac:dyDescent="0.25">
      <c r="B11" s="598"/>
      <c r="C11" s="598"/>
      <c r="D11" s="598"/>
    </row>
    <row r="12" spans="2:5" x14ac:dyDescent="0.25">
      <c r="B12" s="598"/>
      <c r="C12" s="598"/>
      <c r="D12" s="598"/>
    </row>
    <row r="13" spans="2:5" ht="36" customHeight="1" x14ac:dyDescent="0.25">
      <c r="B13" s="598"/>
      <c r="C13" s="598"/>
      <c r="D13" s="598"/>
    </row>
    <row r="15" spans="2:5" ht="15.75" x14ac:dyDescent="0.25">
      <c r="B15" s="163" t="s">
        <v>51</v>
      </c>
      <c r="C15" s="163" t="s">
        <v>52</v>
      </c>
      <c r="D15" s="162" t="s">
        <v>53</v>
      </c>
      <c r="E15" s="186" t="s">
        <v>54</v>
      </c>
    </row>
    <row r="16" spans="2:5" ht="150" x14ac:dyDescent="0.25">
      <c r="B16" s="18" t="s">
        <v>55</v>
      </c>
      <c r="C16" s="73" t="s">
        <v>56</v>
      </c>
      <c r="D16" s="18" t="s">
        <v>57</v>
      </c>
      <c r="E16" s="16" t="s">
        <v>58</v>
      </c>
    </row>
    <row r="17" spans="2:8" ht="150" x14ac:dyDescent="0.25">
      <c r="B17" s="44" t="s">
        <v>59</v>
      </c>
      <c r="C17" s="72" t="s">
        <v>60</v>
      </c>
      <c r="D17" s="17" t="s">
        <v>61</v>
      </c>
      <c r="E17" s="43" t="s">
        <v>62</v>
      </c>
    </row>
    <row r="18" spans="2:8" ht="180" x14ac:dyDescent="0.25">
      <c r="B18" s="18" t="s">
        <v>63</v>
      </c>
      <c r="C18" s="73" t="s">
        <v>64</v>
      </c>
      <c r="D18" s="18" t="s">
        <v>65</v>
      </c>
      <c r="E18" s="16" t="s">
        <v>58</v>
      </c>
    </row>
    <row r="19" spans="2:8" ht="227.25" customHeight="1" x14ac:dyDescent="0.25">
      <c r="B19" s="18" t="s">
        <v>66</v>
      </c>
      <c r="C19" s="73" t="s">
        <v>792</v>
      </c>
      <c r="D19" s="18" t="s">
        <v>67</v>
      </c>
      <c r="E19" s="17" t="s">
        <v>58</v>
      </c>
      <c r="H19" s="250"/>
    </row>
    <row r="20" spans="2:8" ht="120" x14ac:dyDescent="0.25">
      <c r="B20" s="18" t="s">
        <v>68</v>
      </c>
      <c r="C20" s="73" t="s">
        <v>69</v>
      </c>
      <c r="D20" s="18" t="s">
        <v>70</v>
      </c>
      <c r="E20" s="16" t="s">
        <v>58</v>
      </c>
    </row>
    <row r="21" spans="2:8" ht="150.75" customHeight="1" x14ac:dyDescent="0.25">
      <c r="B21" s="18" t="s">
        <v>71</v>
      </c>
      <c r="C21" s="18" t="s">
        <v>72</v>
      </c>
      <c r="D21" s="18" t="s">
        <v>73</v>
      </c>
      <c r="E21" s="17" t="s">
        <v>74</v>
      </c>
    </row>
    <row r="22" spans="2:8" ht="120" x14ac:dyDescent="0.25">
      <c r="B22" s="18" t="s">
        <v>75</v>
      </c>
      <c r="C22" s="73" t="s">
        <v>76</v>
      </c>
      <c r="D22" s="18" t="s">
        <v>77</v>
      </c>
      <c r="E22" s="16" t="s">
        <v>78</v>
      </c>
    </row>
    <row r="23" spans="2:8" ht="153" customHeight="1" x14ac:dyDescent="0.25">
      <c r="B23" s="18" t="s">
        <v>79</v>
      </c>
      <c r="C23" s="73" t="s">
        <v>80</v>
      </c>
      <c r="D23" s="18" t="s">
        <v>81</v>
      </c>
      <c r="E23" s="17" t="s">
        <v>82</v>
      </c>
    </row>
    <row r="24" spans="2:8" ht="135" x14ac:dyDescent="0.25">
      <c r="B24" s="18" t="s">
        <v>83</v>
      </c>
      <c r="C24" s="73" t="s">
        <v>84</v>
      </c>
      <c r="D24" s="18" t="s">
        <v>85</v>
      </c>
      <c r="E24" s="17" t="s">
        <v>82</v>
      </c>
    </row>
    <row r="25" spans="2:8" ht="180" x14ac:dyDescent="0.25">
      <c r="B25" s="18" t="s">
        <v>86</v>
      </c>
      <c r="C25" s="73" t="s">
        <v>87</v>
      </c>
      <c r="D25" s="18" t="s">
        <v>88</v>
      </c>
      <c r="E25" s="17" t="s">
        <v>58</v>
      </c>
    </row>
  </sheetData>
  <sheetProtection algorithmName="SHA-512" hashValue="TKk+ea5ullZlBFGWWYCIfO0QMSFkXjs1UmrRSnuXZovU1xCl2kykAU8A+5pFisD5+IhOweAY1rZfkXfemJ/UNQ==" saltValue="22Y1qs0yd+xfgPi5kzN4Qg==" spinCount="100000" sheet="1" objects="1" scenarios="1"/>
  <mergeCells count="2">
    <mergeCell ref="B8:C8"/>
    <mergeCell ref="B10:D13"/>
  </mergeCells>
  <phoneticPr fontId="10" type="noConversion"/>
  <hyperlinks>
    <hyperlink ref="D3" location="Contents!A1" display="CONTENTS TAB" xr:uid="{F4F86F50-738A-4B65-84A4-C36AD0DBC633}"/>
  </hyperlinks>
  <pageMargins left="0.7" right="0.7" top="0.75" bottom="0.75" header="0.3" footer="0.3"/>
  <pageSetup paperSize="8" scale="44"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789E-FAFB-4E51-ADEF-76953BA166D8}">
  <sheetPr>
    <pageSetUpPr fitToPage="1"/>
  </sheetPr>
  <dimension ref="B2:E47"/>
  <sheetViews>
    <sheetView showGridLines="0" showRowColHeaders="0" topLeftCell="A2" zoomScale="80" zoomScaleNormal="80" workbookViewId="0">
      <selection activeCell="A2" sqref="A2"/>
    </sheetView>
  </sheetViews>
  <sheetFormatPr defaultRowHeight="15" x14ac:dyDescent="0.25"/>
  <cols>
    <col min="1" max="1" width="4.140625" customWidth="1"/>
    <col min="2" max="2" width="28.28515625" customWidth="1"/>
    <col min="3" max="3" width="81.140625" customWidth="1"/>
    <col min="4" max="4" width="92.5703125" customWidth="1"/>
    <col min="5" max="5" width="27.7109375" customWidth="1"/>
  </cols>
  <sheetData>
    <row r="2" spans="2:5" x14ac:dyDescent="0.25">
      <c r="D2" s="5" t="s">
        <v>553</v>
      </c>
      <c r="E2" s="5"/>
    </row>
    <row r="3" spans="2:5" x14ac:dyDescent="0.25">
      <c r="D3" s="185" t="s">
        <v>32</v>
      </c>
      <c r="E3" s="185"/>
    </row>
    <row r="8" spans="2:5" ht="21" x14ac:dyDescent="0.25">
      <c r="B8" s="597" t="s">
        <v>8</v>
      </c>
      <c r="C8" s="597"/>
      <c r="D8" s="257"/>
    </row>
    <row r="10" spans="2:5" ht="15" customHeight="1" x14ac:dyDescent="0.25">
      <c r="B10" s="599" t="s">
        <v>796</v>
      </c>
      <c r="C10" s="599"/>
      <c r="D10" s="599"/>
    </row>
    <row r="11" spans="2:5" x14ac:dyDescent="0.25">
      <c r="B11" s="599"/>
      <c r="C11" s="599"/>
      <c r="D11" s="599"/>
    </row>
    <row r="12" spans="2:5" x14ac:dyDescent="0.25">
      <c r="B12" s="599"/>
      <c r="C12" s="599"/>
      <c r="D12" s="599"/>
    </row>
    <row r="13" spans="2:5" x14ac:dyDescent="0.25">
      <c r="B13" s="599"/>
      <c r="C13" s="599"/>
      <c r="D13" s="599"/>
    </row>
    <row r="14" spans="2:5" x14ac:dyDescent="0.25">
      <c r="B14" s="599"/>
      <c r="C14" s="599"/>
      <c r="D14" s="599"/>
    </row>
    <row r="15" spans="2:5" x14ac:dyDescent="0.25">
      <c r="B15" s="599"/>
      <c r="C15" s="599"/>
      <c r="D15" s="599"/>
    </row>
    <row r="16" spans="2:5" x14ac:dyDescent="0.25">
      <c r="B16" s="599"/>
      <c r="C16" s="599"/>
      <c r="D16" s="599"/>
    </row>
    <row r="17" spans="2:4" x14ac:dyDescent="0.25">
      <c r="B17" s="599"/>
      <c r="C17" s="599"/>
      <c r="D17" s="599"/>
    </row>
    <row r="18" spans="2:4" x14ac:dyDescent="0.25">
      <c r="B18" s="599"/>
      <c r="C18" s="599"/>
      <c r="D18" s="599"/>
    </row>
    <row r="19" spans="2:4" x14ac:dyDescent="0.25">
      <c r="B19" s="599"/>
      <c r="C19" s="599"/>
      <c r="D19" s="599"/>
    </row>
    <row r="20" spans="2:4" x14ac:dyDescent="0.25">
      <c r="B20" s="599"/>
      <c r="C20" s="599"/>
      <c r="D20" s="599"/>
    </row>
    <row r="21" spans="2:4" x14ac:dyDescent="0.25">
      <c r="B21" s="599"/>
      <c r="C21" s="599"/>
      <c r="D21" s="599"/>
    </row>
    <row r="22" spans="2:4" x14ac:dyDescent="0.25">
      <c r="B22" s="599"/>
      <c r="C22" s="599"/>
      <c r="D22" s="599"/>
    </row>
    <row r="23" spans="2:4" x14ac:dyDescent="0.25">
      <c r="B23" s="599"/>
      <c r="C23" s="599"/>
      <c r="D23" s="599"/>
    </row>
    <row r="24" spans="2:4" x14ac:dyDescent="0.25">
      <c r="B24" s="599"/>
      <c r="C24" s="599"/>
      <c r="D24" s="599"/>
    </row>
    <row r="25" spans="2:4" x14ac:dyDescent="0.25">
      <c r="B25" s="599"/>
      <c r="C25" s="599"/>
      <c r="D25" s="599"/>
    </row>
    <row r="26" spans="2:4" x14ac:dyDescent="0.25">
      <c r="B26" s="599"/>
      <c r="C26" s="599"/>
      <c r="D26" s="599"/>
    </row>
    <row r="27" spans="2:4" x14ac:dyDescent="0.25">
      <c r="B27" s="599"/>
      <c r="C27" s="599"/>
      <c r="D27" s="599"/>
    </row>
    <row r="28" spans="2:4" x14ac:dyDescent="0.25">
      <c r="B28" s="599"/>
      <c r="C28" s="599"/>
      <c r="D28" s="599"/>
    </row>
    <row r="29" spans="2:4" x14ac:dyDescent="0.25">
      <c r="B29" s="599"/>
      <c r="C29" s="599"/>
      <c r="D29" s="599"/>
    </row>
    <row r="30" spans="2:4" x14ac:dyDescent="0.25">
      <c r="B30" s="599"/>
      <c r="C30" s="599"/>
      <c r="D30" s="599"/>
    </row>
    <row r="31" spans="2:4" x14ac:dyDescent="0.25">
      <c r="B31" s="599"/>
      <c r="C31" s="599"/>
      <c r="D31" s="599"/>
    </row>
    <row r="32" spans="2:4" x14ac:dyDescent="0.25">
      <c r="B32" s="599"/>
      <c r="C32" s="599"/>
      <c r="D32" s="599"/>
    </row>
    <row r="33" spans="2:4" x14ac:dyDescent="0.25">
      <c r="B33" s="599"/>
      <c r="C33" s="599"/>
      <c r="D33" s="599"/>
    </row>
    <row r="34" spans="2:4" x14ac:dyDescent="0.25">
      <c r="B34" s="599"/>
      <c r="C34" s="599"/>
      <c r="D34" s="599"/>
    </row>
    <row r="35" spans="2:4" x14ac:dyDescent="0.25">
      <c r="B35" s="599"/>
      <c r="C35" s="599"/>
      <c r="D35" s="599"/>
    </row>
    <row r="36" spans="2:4" x14ac:dyDescent="0.25">
      <c r="B36" s="599"/>
      <c r="C36" s="599"/>
      <c r="D36" s="599"/>
    </row>
    <row r="37" spans="2:4" x14ac:dyDescent="0.25">
      <c r="B37" s="599"/>
      <c r="C37" s="599"/>
      <c r="D37" s="599"/>
    </row>
    <row r="38" spans="2:4" x14ac:dyDescent="0.25">
      <c r="B38" s="599"/>
      <c r="C38" s="599"/>
      <c r="D38" s="599"/>
    </row>
    <row r="39" spans="2:4" x14ac:dyDescent="0.25">
      <c r="B39" s="599"/>
      <c r="C39" s="599"/>
      <c r="D39" s="599"/>
    </row>
    <row r="40" spans="2:4" x14ac:dyDescent="0.25">
      <c r="B40" s="599"/>
      <c r="C40" s="599"/>
      <c r="D40" s="599"/>
    </row>
    <row r="41" spans="2:4" x14ac:dyDescent="0.25">
      <c r="B41" s="599"/>
      <c r="C41" s="599"/>
      <c r="D41" s="599"/>
    </row>
    <row r="42" spans="2:4" x14ac:dyDescent="0.25">
      <c r="B42" s="599"/>
      <c r="C42" s="599"/>
      <c r="D42" s="599"/>
    </row>
    <row r="43" spans="2:4" x14ac:dyDescent="0.25">
      <c r="B43" s="599"/>
      <c r="C43" s="599"/>
      <c r="D43" s="599"/>
    </row>
    <row r="44" spans="2:4" x14ac:dyDescent="0.25">
      <c r="B44" s="599"/>
      <c r="C44" s="599"/>
      <c r="D44" s="599"/>
    </row>
    <row r="45" spans="2:4" x14ac:dyDescent="0.25">
      <c r="B45" s="599"/>
      <c r="C45" s="599"/>
      <c r="D45" s="599"/>
    </row>
    <row r="46" spans="2:4" x14ac:dyDescent="0.25">
      <c r="B46" s="599"/>
      <c r="C46" s="599"/>
      <c r="D46" s="599"/>
    </row>
    <row r="47" spans="2:4" x14ac:dyDescent="0.25">
      <c r="B47" s="599"/>
      <c r="C47" s="599"/>
      <c r="D47" s="599"/>
    </row>
  </sheetData>
  <sheetProtection algorithmName="SHA-512" hashValue="HomzpmALcG9Wc53km7yTLVUx10FOHXhgTGl3x4cxyPJJ/Og7urbcVZAN7qZVApyodvx0NggUamFrpnzlPpHHzg==" saltValue="jti7A9zC1APjGnauI2ZMRw==" spinCount="100000" sheet="1" objects="1" scenarios="1"/>
  <mergeCells count="2">
    <mergeCell ref="B8:C8"/>
    <mergeCell ref="B10:D47"/>
  </mergeCells>
  <phoneticPr fontId="10" type="noConversion"/>
  <hyperlinks>
    <hyperlink ref="D3" location="Contents!A1" display="CONTENTS TAB" xr:uid="{B2A755F2-AE66-465D-9E88-74F19B295A24}"/>
  </hyperlinks>
  <pageMargins left="0.7" right="0.7" top="0.75" bottom="0.75" header="0.3" footer="0.3"/>
  <pageSetup paperSize="8" scale="83"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CA6C-11D7-4FB6-85F5-1E6B90500CF8}">
  <sheetPr>
    <pageSetUpPr fitToPage="1"/>
  </sheetPr>
  <dimension ref="A2:E27"/>
  <sheetViews>
    <sheetView showGridLines="0" showRowColHeaders="0" zoomScale="80" zoomScaleNormal="80" workbookViewId="0"/>
  </sheetViews>
  <sheetFormatPr defaultRowHeight="15" x14ac:dyDescent="0.25"/>
  <cols>
    <col min="1" max="1" width="4.140625" customWidth="1"/>
    <col min="2" max="2" width="66.7109375" customWidth="1"/>
    <col min="3" max="3" width="145" customWidth="1"/>
    <col min="4" max="4" width="139.85546875" customWidth="1"/>
    <col min="5" max="5" width="35.85546875" customWidth="1"/>
  </cols>
  <sheetData>
    <row r="2" spans="1:5" x14ac:dyDescent="0.25">
      <c r="C2" s="5" t="s">
        <v>553</v>
      </c>
      <c r="D2" s="5"/>
    </row>
    <row r="3" spans="1:5" x14ac:dyDescent="0.25">
      <c r="C3" s="185" t="s">
        <v>32</v>
      </c>
      <c r="D3" s="185"/>
    </row>
    <row r="8" spans="1:5" ht="21" x14ac:dyDescent="0.25">
      <c r="B8" s="597" t="s">
        <v>919</v>
      </c>
      <c r="C8" s="597"/>
    </row>
    <row r="9" spans="1:5" x14ac:dyDescent="0.25">
      <c r="C9" s="257"/>
    </row>
    <row r="10" spans="1:5" ht="15.75" x14ac:dyDescent="0.25">
      <c r="B10" s="163" t="s">
        <v>89</v>
      </c>
      <c r="C10" s="163" t="s">
        <v>90</v>
      </c>
      <c r="D10" s="71"/>
      <c r="E10" s="70"/>
    </row>
    <row r="11" spans="1:5" s="67" customFormat="1" ht="71.25" customHeight="1" x14ac:dyDescent="0.25">
      <c r="B11" s="129" t="s">
        <v>91</v>
      </c>
      <c r="C11" s="129" t="s">
        <v>92</v>
      </c>
      <c r="D11" s="130"/>
    </row>
    <row r="12" spans="1:5" ht="70.5" customHeight="1" x14ac:dyDescent="0.25">
      <c r="B12" s="73" t="s">
        <v>93</v>
      </c>
      <c r="C12" s="73" t="s">
        <v>798</v>
      </c>
      <c r="D12" s="274"/>
      <c r="E12" s="128"/>
    </row>
    <row r="13" spans="1:5" ht="39.75" customHeight="1" x14ac:dyDescent="0.25">
      <c r="B13" s="72" t="s">
        <v>94</v>
      </c>
      <c r="C13" s="72" t="s">
        <v>95</v>
      </c>
      <c r="D13" s="128"/>
      <c r="E13" s="128"/>
    </row>
    <row r="14" spans="1:5" ht="80.25" customHeight="1" x14ac:dyDescent="0.25">
      <c r="B14" s="72" t="s">
        <v>96</v>
      </c>
      <c r="C14" s="537" t="s">
        <v>1056</v>
      </c>
      <c r="D14" s="491"/>
      <c r="E14" s="128"/>
    </row>
    <row r="15" spans="1:5" ht="99.75" customHeight="1" x14ac:dyDescent="0.25">
      <c r="A15" t="s">
        <v>783</v>
      </c>
      <c r="B15" s="72" t="s">
        <v>97</v>
      </c>
      <c r="C15" s="72" t="s">
        <v>799</v>
      </c>
      <c r="D15" s="128"/>
      <c r="E15" s="128"/>
    </row>
    <row r="16" spans="1:5" ht="54" customHeight="1" x14ac:dyDescent="0.25">
      <c r="B16" s="72" t="s">
        <v>882</v>
      </c>
      <c r="C16" s="72" t="s">
        <v>895</v>
      </c>
      <c r="D16" s="492"/>
      <c r="E16" s="128"/>
    </row>
    <row r="17" spans="2:5" ht="54" customHeight="1" x14ac:dyDescent="0.25">
      <c r="B17" s="46" t="s">
        <v>98</v>
      </c>
      <c r="C17" s="73" t="s">
        <v>99</v>
      </c>
      <c r="D17" s="128"/>
      <c r="E17" s="26"/>
    </row>
    <row r="18" spans="2:5" ht="72.75" customHeight="1" x14ac:dyDescent="0.25">
      <c r="B18" s="46" t="s">
        <v>100</v>
      </c>
      <c r="C18" s="314" t="s">
        <v>896</v>
      </c>
      <c r="D18" s="357"/>
      <c r="E18" s="315"/>
    </row>
    <row r="19" spans="2:5" ht="40.5" customHeight="1" x14ac:dyDescent="0.25">
      <c r="B19" s="46" t="s">
        <v>101</v>
      </c>
      <c r="C19" s="73" t="s">
        <v>102</v>
      </c>
      <c r="D19" s="128"/>
      <c r="E19" s="26"/>
    </row>
    <row r="20" spans="2:5" ht="42" customHeight="1" x14ac:dyDescent="0.25">
      <c r="B20" s="46" t="s">
        <v>883</v>
      </c>
      <c r="C20" s="73" t="s">
        <v>897</v>
      </c>
      <c r="D20" s="492"/>
      <c r="E20" s="26"/>
    </row>
    <row r="21" spans="2:5" ht="64.5" customHeight="1" x14ac:dyDescent="0.25">
      <c r="B21" s="46" t="s">
        <v>103</v>
      </c>
      <c r="C21" s="314" t="s">
        <v>1057</v>
      </c>
      <c r="D21" s="128"/>
      <c r="E21" s="26"/>
    </row>
    <row r="22" spans="2:5" ht="40.5" customHeight="1" x14ac:dyDescent="0.25">
      <c r="B22" s="31" t="s">
        <v>104</v>
      </c>
      <c r="C22" s="73" t="s">
        <v>105</v>
      </c>
      <c r="D22" s="128"/>
      <c r="E22" s="26"/>
    </row>
    <row r="23" spans="2:5" ht="57" customHeight="1" x14ac:dyDescent="0.25">
      <c r="B23" s="73" t="s">
        <v>106</v>
      </c>
      <c r="C23" s="73" t="s">
        <v>898</v>
      </c>
      <c r="D23" s="128"/>
      <c r="E23" s="128"/>
    </row>
    <row r="24" spans="2:5" ht="39.75" customHeight="1" x14ac:dyDescent="0.25">
      <c r="B24" s="73" t="s">
        <v>107</v>
      </c>
      <c r="C24" s="73" t="s">
        <v>108</v>
      </c>
      <c r="D24" s="476"/>
      <c r="E24" s="128"/>
    </row>
    <row r="25" spans="2:5" ht="68.25" customHeight="1" x14ac:dyDescent="0.25">
      <c r="B25" s="73" t="s">
        <v>109</v>
      </c>
      <c r="C25" s="73" t="s">
        <v>881</v>
      </c>
      <c r="D25" s="476"/>
      <c r="E25" s="128"/>
    </row>
    <row r="26" spans="2:5" ht="42.75" customHeight="1" x14ac:dyDescent="0.25">
      <c r="B26" s="73" t="s">
        <v>110</v>
      </c>
      <c r="C26" s="73" t="s">
        <v>872</v>
      </c>
      <c r="D26" s="128"/>
      <c r="E26" s="128"/>
    </row>
    <row r="27" spans="2:5" ht="42" customHeight="1" x14ac:dyDescent="0.25">
      <c r="B27" s="73" t="s">
        <v>111</v>
      </c>
      <c r="C27" s="73" t="s">
        <v>784</v>
      </c>
      <c r="D27" s="128"/>
      <c r="E27" s="128"/>
    </row>
  </sheetData>
  <sheetProtection algorithmName="SHA-512" hashValue="j7tU4u8sNrF0GyiY/pbMtTI9DTVL3OFKUhMVhd83a7ZAXYnRq4e28x8wEoYYBkhvHR+iNNh5evxoCPcncP82+w==" saltValue="GSqB0FDimpvr4EBUSoxq/w==" spinCount="100000" sheet="1" objects="1" scenarios="1"/>
  <mergeCells count="1">
    <mergeCell ref="B8:C8"/>
  </mergeCells>
  <phoneticPr fontId="10" type="noConversion"/>
  <hyperlinks>
    <hyperlink ref="C3" location="Contents!A1" display="CONTENTS TAB" xr:uid="{9E6B3B9B-5E2B-4C94-84EA-7FDB807C5C17}"/>
  </hyperlinks>
  <pageMargins left="0.7" right="0.7" top="0.75" bottom="0.75" header="0.3" footer="0.3"/>
  <pageSetup paperSize="8" scale="67"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BAD13FDC336428E1439A6588B236A" ma:contentTypeVersion="16" ma:contentTypeDescription="Create a new document." ma:contentTypeScope="" ma:versionID="cdb16eae9c1d51bbc2d65615715ccaaa">
  <xsd:schema xmlns:xsd="http://www.w3.org/2001/XMLSchema" xmlns:xs="http://www.w3.org/2001/XMLSchema" xmlns:p="http://schemas.microsoft.com/office/2006/metadata/properties" xmlns:ns2="6703a174-c5d3-408e-84ad-bcaea0d61d0c" xmlns:ns3="6583fae5-6420-4dbe-8644-579e7723e8e3" targetNamespace="http://schemas.microsoft.com/office/2006/metadata/properties" ma:root="true" ma:fieldsID="83229539c3b577cd5ff64a6f81d6cefa" ns2:_="" ns3:_="">
    <xsd:import namespace="6703a174-c5d3-408e-84ad-bcaea0d61d0c"/>
    <xsd:import namespace="6583fae5-6420-4dbe-8644-579e7723e8e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ServiceLocat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03a174-c5d3-408e-84ad-bcaea0d61d0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27b88957-ecaa-4b4a-9bf8-ef7d5c16e5e8}" ma:internalName="TaxCatchAll" ma:showField="CatchAllData" ma:web="6703a174-c5d3-408e-84ad-bcaea0d61d0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583fae5-6420-4dbe-8644-579e7723e8e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e815bfa3-6ec9-4e6b-9cd0-f177407c057e"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6703a174-c5d3-408e-84ad-bcaea0d61d0c">DV5FZ63DYFQD-1784695060-68585</_dlc_DocId>
    <_dlc_DocIdUrl xmlns="6703a174-c5d3-408e-84ad-bcaea0d61d0c">
      <Url>https://ilukanet.sharepoint.com/teams/SustainabilityStrategy-Private/_layouts/15/DocIdRedir.aspx?ID=DV5FZ63DYFQD-1784695060-68585</Url>
      <Description>DV5FZ63DYFQD-1784695060-68585</Description>
    </_dlc_DocIdUrl>
    <SharedWithUsers xmlns="6703a174-c5d3-408e-84ad-bcaea0d61d0c">
      <UserInfo>
        <DisplayName>Sarah Hodgson</DisplayName>
        <AccountId>20</AccountId>
        <AccountType/>
      </UserInfo>
      <UserInfo>
        <DisplayName>Honi Adolphson</DisplayName>
        <AccountId>17</AccountId>
        <AccountType/>
      </UserInfo>
      <UserInfo>
        <DisplayName>Andrew Horsfall</DisplayName>
        <AccountId>89</AccountId>
        <AccountType/>
      </UserInfo>
    </SharedWithUsers>
    <_dlc_DocIdPersistId xmlns="6703a174-c5d3-408e-84ad-bcaea0d61d0c">false</_dlc_DocIdPersistId>
    <TaxCatchAll xmlns="6703a174-c5d3-408e-84ad-bcaea0d61d0c" xsi:nil="true"/>
    <lcf76f155ced4ddcb4097134ff3c332f xmlns="6583fae5-6420-4dbe-8644-579e7723e8e3">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649A2-CFEB-421A-BDC5-08A5D976F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3a174-c5d3-408e-84ad-bcaea0d61d0c"/>
    <ds:schemaRef ds:uri="6583fae5-6420-4dbe-8644-579e7723e8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E9345B-80C6-4AD7-8FAD-0EB77ECE23D4}">
  <ds:schemaRefs>
    <ds:schemaRef ds:uri="http://schemas.microsoft.com/sharepoint/events"/>
  </ds:schemaRefs>
</ds:datastoreItem>
</file>

<file path=customXml/itemProps3.xml><?xml version="1.0" encoding="utf-8"?>
<ds:datastoreItem xmlns:ds="http://schemas.openxmlformats.org/officeDocument/2006/customXml" ds:itemID="{7E43F7C6-9FC5-44A9-90B4-7617C2DB7E79}">
  <ds:schemaRefs>
    <ds:schemaRef ds:uri="http://www.w3.org/XML/1998/namespace"/>
    <ds:schemaRef ds:uri="6703a174-c5d3-408e-84ad-bcaea0d61d0c"/>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6583fae5-6420-4dbe-8644-579e7723e8e3"/>
    <ds:schemaRef ds:uri="http://schemas.microsoft.com/office/infopath/2007/PartnerControls"/>
    <ds:schemaRef ds:uri="http://purl.org/dc/dcmitype/"/>
    <ds:schemaRef ds:uri="http://purl.org/dc/terms/"/>
  </ds:schemaRefs>
</ds:datastoreItem>
</file>

<file path=customXml/itemProps4.xml><?xml version="1.0" encoding="utf-8"?>
<ds:datastoreItem xmlns:ds="http://schemas.openxmlformats.org/officeDocument/2006/customXml" ds:itemID="{FA44E39F-E972-4F7F-A1A9-F4F8A961C7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vt:lpstr>
      <vt:lpstr>Home</vt:lpstr>
      <vt:lpstr>Contents</vt:lpstr>
      <vt:lpstr>Sustainability at Iluka</vt:lpstr>
      <vt:lpstr>Iluka's approach</vt:lpstr>
      <vt:lpstr>SDGs</vt:lpstr>
      <vt:lpstr>Stakeholders</vt:lpstr>
      <vt:lpstr>Traditional Owner agreements</vt:lpstr>
      <vt:lpstr>Partnerships and collaborations</vt:lpstr>
      <vt:lpstr>2022 Materiality</vt:lpstr>
      <vt:lpstr>Performance</vt:lpstr>
      <vt:lpstr>Group targets</vt:lpstr>
      <vt:lpstr>Health and safety </vt:lpstr>
      <vt:lpstr>People</vt:lpstr>
      <vt:lpstr>Conduct and compliance</vt:lpstr>
      <vt:lpstr>Communities and economic</vt:lpstr>
      <vt:lpstr>Biodiversity and land</vt:lpstr>
      <vt:lpstr>Energy and emissions</vt:lpstr>
      <vt:lpstr>Water and waste</vt:lpstr>
      <vt:lpstr>Tailings facilities</vt:lpstr>
      <vt:lpstr>Additional disclosures</vt:lpstr>
      <vt:lpstr>References</vt:lpstr>
      <vt:lpstr>GRI content index</vt:lpstr>
      <vt:lpstr>TCFD index</vt:lpstr>
      <vt:lpstr>Climate risks and targets</vt:lpstr>
      <vt:lpstr>ESG indices and ratings</vt:lpstr>
      <vt:lpstr>Glossary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Sustainability Data Book</dc:title>
  <dc:subject/>
  <dc:creator>Iluka Resources</dc:creator>
  <cp:keywords/>
  <dc:description/>
  <cp:lastModifiedBy>Honi Adolphson</cp:lastModifiedBy>
  <cp:revision/>
  <dcterms:created xsi:type="dcterms:W3CDTF">2022-02-23T23:54:38Z</dcterms:created>
  <dcterms:modified xsi:type="dcterms:W3CDTF">2023-02-20T07:58:19Z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ctivity">
    <vt:lpwstr>23</vt:lpwstr>
  </property>
  <property fmtid="{D5CDD505-2E9C-101B-9397-08002B2CF9AE}" pid="4" name="ContentTypeId">
    <vt:lpwstr>0x0101006FEBAD13FDC336428E1439A6588B236A</vt:lpwstr>
  </property>
  <property fmtid="{D5CDD505-2E9C-101B-9397-08002B2CF9AE}" pid="5" name="Function">
    <vt:lpwstr>56</vt:lpwstr>
  </property>
  <property fmtid="{D5CDD505-2E9C-101B-9397-08002B2CF9AE}" pid="6" name="SV_HIDDEN_GRID_QUERY_LIST_4F35BF76-6C0D-4D9B-82B2-816C12CF3733">
    <vt:lpwstr>empty_477D106A-C0D6-4607-AEBD-E2C9D60EA279</vt:lpwstr>
  </property>
  <property fmtid="{D5CDD505-2E9C-101B-9397-08002B2CF9AE}" pid="7" name="_dlc_DocIdItemGuid">
    <vt:lpwstr>cdadf6b9-29a6-4c6d-b2db-d5560207e202</vt:lpwstr>
  </property>
  <property fmtid="{D5CDD505-2E9C-101B-9397-08002B2CF9AE}" pid="8" name="Transaction">
    <vt:lpwstr>24</vt:lpwstr>
  </property>
  <property fmtid="{D5CDD505-2E9C-101B-9397-08002B2CF9AE}" pid="9" name="Udocs Site">
    <vt:lpwstr>1</vt:lpwstr>
  </property>
  <property fmtid="{D5CDD505-2E9C-101B-9397-08002B2CF9AE}" pid="10" name="_ExtendedDescription">
    <vt:lpwstr/>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MediaServiceImageTags">
    <vt:lpwstr/>
  </property>
</Properties>
</file>